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3" activeTab="10"/>
  </bookViews>
  <sheets>
    <sheet name="Information" sheetId="1" r:id="rId1"/>
    <sheet name="BASINWIDE" sheetId="2" r:id="rId2"/>
    <sheet name="Imnavait " sheetId="3" r:id="rId3"/>
    <sheet name="Upper Kuparuk" sheetId="4" r:id="rId4"/>
    <sheet name="Happy Valley" sheetId="5" r:id="rId5"/>
    <sheet name="Sagwon" sheetId="6" r:id="rId6"/>
    <sheet name="West Kuparuk" sheetId="7" r:id="rId7"/>
    <sheet name="Franklin Bluffs" sheetId="8" r:id="rId8"/>
    <sheet name="Betty" sheetId="9" r:id="rId9"/>
    <sheet name="West Dock" sheetId="10" r:id="rId10"/>
    <sheet name="Ablation Chart" sheetId="11" r:id="rId11"/>
    <sheet name="Ablation Data" sheetId="12" r:id="rId12"/>
  </sheets>
  <definedNames/>
  <calcPr fullCalcOnLoad="1" refMode="R1C1"/>
</workbook>
</file>

<file path=xl/sharedStrings.xml><?xml version="1.0" encoding="utf-8"?>
<sst xmlns="http://schemas.openxmlformats.org/spreadsheetml/2006/main" count="1742" uniqueCount="247">
  <si>
    <t>Spring Snow Surveys</t>
  </si>
  <si>
    <t>Kuparuk and Putuligayuk River Basins</t>
  </si>
  <si>
    <t xml:space="preserve">Note:  </t>
  </si>
  <si>
    <t>Water equivalent depths were calculated as follows.</t>
  </si>
  <si>
    <t xml:space="preserve">Area = 3.4 x 3.4 x 3.1427 = </t>
  </si>
  <si>
    <t>snow</t>
  </si>
  <si>
    <t>water eq.</t>
  </si>
  <si>
    <t>depth</t>
  </si>
  <si>
    <t>weight</t>
  </si>
  <si>
    <t>density</t>
  </si>
  <si>
    <t>in</t>
  </si>
  <si>
    <t>cm</t>
  </si>
  <si>
    <t>g</t>
  </si>
  <si>
    <t xml:space="preserve">Average depth  = </t>
  </si>
  <si>
    <t>~16:30 AST</t>
  </si>
  <si>
    <t>Average SWE:</t>
  </si>
  <si>
    <t>Depth (in)</t>
  </si>
  <si>
    <t>Mass (g)</t>
  </si>
  <si>
    <t>Depth H2O</t>
  </si>
  <si>
    <t>Depths in cm</t>
  </si>
  <si>
    <t>Average:</t>
  </si>
  <si>
    <t xml:space="preserve">Average: </t>
  </si>
  <si>
    <t>~14:00 AST</t>
  </si>
  <si>
    <t>15:50 AST</t>
  </si>
  <si>
    <t>13:24 AST</t>
  </si>
  <si>
    <t>12:35 AST</t>
  </si>
  <si>
    <t>15:00 AST</t>
  </si>
  <si>
    <t>* Use densities from previous day</t>
  </si>
  <si>
    <t>15:24 AST</t>
  </si>
  <si>
    <t>2:45 AST</t>
  </si>
  <si>
    <t>9:51 AST</t>
  </si>
  <si>
    <t>9:00 AST</t>
  </si>
  <si>
    <t>9:30 AST</t>
  </si>
  <si>
    <t>19:20 AST</t>
  </si>
  <si>
    <t>7.5*</t>
  </si>
  <si>
    <t>8*</t>
  </si>
  <si>
    <t>6*</t>
  </si>
  <si>
    <t>* Using densities from previous day</t>
  </si>
  <si>
    <t>13:20 AST</t>
  </si>
  <si>
    <t>7:55 AST</t>
  </si>
  <si>
    <t>7:20 AST</t>
  </si>
  <si>
    <t>7:30 AST</t>
  </si>
  <si>
    <t>7:05 AST</t>
  </si>
  <si>
    <t>16:37 AST</t>
  </si>
  <si>
    <t>9:45 AST</t>
  </si>
  <si>
    <t>Depth (cm)</t>
  </si>
  <si>
    <t>0830 AST</t>
  </si>
  <si>
    <t>1500 AST</t>
  </si>
  <si>
    <t>1300 AST</t>
  </si>
  <si>
    <t>1100 AST</t>
  </si>
  <si>
    <t>Density</t>
  </si>
  <si>
    <t>9:40:00 AST</t>
  </si>
  <si>
    <t>8:45 AST</t>
  </si>
  <si>
    <t>09:20 AST</t>
  </si>
  <si>
    <t>NO SNOW PRESENT</t>
  </si>
  <si>
    <t>NA</t>
  </si>
  <si>
    <t>HAPPY VALLEY</t>
  </si>
  <si>
    <t>WEST DOCK</t>
  </si>
  <si>
    <t>BETTY PINGO RESEARCH AREA</t>
  </si>
  <si>
    <t>SAGWON</t>
  </si>
  <si>
    <r>
      <t>grams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= cm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</si>
  <si>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cm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O/ area cm² =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depth cm</t>
    </r>
  </si>
  <si>
    <t>cm²</t>
  </si>
  <si>
    <t>divide weight in grams by</t>
  </si>
  <si>
    <t xml:space="preserve">divide weight in grams by </t>
  </si>
  <si>
    <t>for snow water equivalent in centimeters</t>
  </si>
  <si>
    <t>Radius of snow tube cutting head = 3.4 cm</t>
  </si>
  <si>
    <t>( 36.330 * 2.54) for snow water equivalent in inches</t>
  </si>
  <si>
    <t>reg</t>
  </si>
  <si>
    <t>FRANKLIN BLUFFS</t>
  </si>
  <si>
    <t>KUPARUK AND PUTULIGAYUK RIVERS BASINWIDE SNOW SURVEYS</t>
  </si>
  <si>
    <t>LATITUDE:</t>
  </si>
  <si>
    <t>LONGITUDE:</t>
  </si>
  <si>
    <t>SITE NAME OR AREA:</t>
  </si>
  <si>
    <t>DATE:</t>
  </si>
  <si>
    <t>TIME:</t>
  </si>
  <si>
    <t>18 THROUGH 25 APRIL, 2000</t>
  </si>
  <si>
    <t>69° 53' 31.8" N</t>
  </si>
  <si>
    <t>148° 46' 04.8" W</t>
  </si>
  <si>
    <t>70° 01' 02.4" N</t>
  </si>
  <si>
    <t>148° 50' 55.7" W</t>
  </si>
  <si>
    <t>70° 00' 56.2" N</t>
  </si>
  <si>
    <t>148° 45' 37.5" W</t>
  </si>
  <si>
    <t>LAKE - PUT 1</t>
  </si>
  <si>
    <t>FLAT &amp; DRIFTY - PUT 2</t>
  </si>
  <si>
    <t>70° 01' 19.5" N</t>
  </si>
  <si>
    <t>148° 58' 40.3" W</t>
  </si>
  <si>
    <t>WEST OF PUT RIVER - PUT 3</t>
  </si>
  <si>
    <t>PUT 4</t>
  </si>
  <si>
    <t>70° 03' 26.3" N</t>
  </si>
  <si>
    <t>148° 57' 43.0" W</t>
  </si>
  <si>
    <t>PUT 5</t>
  </si>
  <si>
    <t>70° 02' 52.0" N</t>
  </si>
  <si>
    <t>148° 50' 31.4" W</t>
  </si>
  <si>
    <t>PUT 6</t>
  </si>
  <si>
    <t>70° 15' 37.3" N</t>
  </si>
  <si>
    <t>148° 40' 20.4" W</t>
  </si>
  <si>
    <t>PUT 7</t>
  </si>
  <si>
    <t>70° 21' 38.5" N</t>
  </si>
  <si>
    <t>148° 34' 15.8" W</t>
  </si>
  <si>
    <t>70° 16' 46.3" N</t>
  </si>
  <si>
    <t>148° 53' 44.5" W</t>
  </si>
  <si>
    <t>69° 46' 43.1" N</t>
  </si>
  <si>
    <t>148° 53' 40.4" W</t>
  </si>
  <si>
    <t xml:space="preserve">NORTHWEST KUPARUK BASIN- HELICOPTER SITE 3 </t>
  </si>
  <si>
    <t>69° 57' 01.0" N</t>
  </si>
  <si>
    <t>149° 54' 33.0" W</t>
  </si>
  <si>
    <t>NORTHWEST KUPARUK BASIN- HELICOPTER SITE 2</t>
  </si>
  <si>
    <t>69° 48' 36.3" N</t>
  </si>
  <si>
    <t>150° 22' 52.0" W</t>
  </si>
  <si>
    <t xml:space="preserve">SWE </t>
  </si>
  <si>
    <t>(cm)</t>
  </si>
  <si>
    <t>Date Time</t>
  </si>
  <si>
    <t>IMNAVAIT BASIN</t>
  </si>
  <si>
    <t>DATE TIME</t>
  </si>
  <si>
    <t>AST</t>
  </si>
  <si>
    <t>SWE</t>
  </si>
  <si>
    <t>UPPER KUPARUK MET SITE</t>
  </si>
  <si>
    <t>NORTHWEST KUPARUK BASIN- HELICOPTER SITE 1</t>
  </si>
  <si>
    <t>69° 34' 20.0" N</t>
  </si>
  <si>
    <t>150° 27' 56.7" W</t>
  </si>
  <si>
    <t>70° 15' 23.8" N</t>
  </si>
  <si>
    <t>148° 42' 56.7" W</t>
  </si>
  <si>
    <t>68° 34' 53.9"</t>
  </si>
  <si>
    <t>149° 20' 27.3"</t>
  </si>
  <si>
    <t>68° 33' 46.4"</t>
  </si>
  <si>
    <t>149° 19' 44.4"</t>
  </si>
  <si>
    <t>68° 35' 44.5"</t>
  </si>
  <si>
    <t>149° 18' 45.8"</t>
  </si>
  <si>
    <t>68° 35' 05.1"</t>
  </si>
  <si>
    <t>149° 18' 23.1"</t>
  </si>
  <si>
    <t>UK HEADWATERS STATION 3</t>
  </si>
  <si>
    <t>UK HEADWATERS STATION 2</t>
  </si>
  <si>
    <t>UK HEADWATERS STATION 1</t>
  </si>
  <si>
    <t>UK HEADWATERS STATION 4</t>
  </si>
  <si>
    <t>UK HEADWATERS STATION 5</t>
  </si>
  <si>
    <t>68° 32' 39.6"</t>
  </si>
  <si>
    <t>149° 17' 06.9"</t>
  </si>
  <si>
    <t>UK HEADWATERS STATION 6</t>
  </si>
  <si>
    <t>68° 31' 50.5"</t>
  </si>
  <si>
    <t>149° 14' 15.0"</t>
  </si>
  <si>
    <t>UK HEADWATERS STATION 7 - CONFLUENCE PLATEAU</t>
  </si>
  <si>
    <t>68° 31' 25.4"</t>
  </si>
  <si>
    <t>149° 16' 59.9"</t>
  </si>
  <si>
    <t>UK HEADWATERS STATION 8 - UH</t>
  </si>
  <si>
    <t>68° 31'45.5"</t>
  </si>
  <si>
    <t>149° 20' 57.2"</t>
  </si>
  <si>
    <t>UK HEADWATERS STATION 9 - WH</t>
  </si>
  <si>
    <t>68° 33' 34.7"</t>
  </si>
  <si>
    <t>149° 24' 03.6"</t>
  </si>
  <si>
    <t xml:space="preserve">UK HEADWATERS STATION 10 </t>
  </si>
  <si>
    <t>68° 34' 19.6"</t>
  </si>
  <si>
    <t>149° 24' 52.6"</t>
  </si>
  <si>
    <t>UK HEADWATERS STATION 11</t>
  </si>
  <si>
    <t>68° 36' 10.1"</t>
  </si>
  <si>
    <t>149° 25' 34.3"</t>
  </si>
  <si>
    <t>UK HEADWATERS STATION 12</t>
  </si>
  <si>
    <t>68° 37' 10.0"</t>
  </si>
  <si>
    <t>149° 22' 35.0"</t>
  </si>
  <si>
    <t xml:space="preserve">MP Average: </t>
  </si>
  <si>
    <t>UK HEADWATERS STATION 13</t>
  </si>
  <si>
    <t>68° 37' 00.1"</t>
  </si>
  <si>
    <t>149° 20' 06.7"</t>
  </si>
  <si>
    <t>IMNAVAIT BASIN TRANSECT</t>
  </si>
  <si>
    <t>68° 40' 35.6"</t>
  </si>
  <si>
    <t>149° 19' 49.6"</t>
  </si>
  <si>
    <t>68° 43' 16.2"</t>
  </si>
  <si>
    <t>149° 24' 09.9"</t>
  </si>
  <si>
    <t>68° 46' 01.8"</t>
  </si>
  <si>
    <t>149° 22' 00.8"</t>
  </si>
  <si>
    <t>Depth H2O (in)</t>
  </si>
  <si>
    <t>68° 42' 52.9"</t>
  </si>
  <si>
    <t>149° 30' 04.8"</t>
  </si>
  <si>
    <t>68° 40' 36.5"</t>
  </si>
  <si>
    <t>149° 26' 53.4"</t>
  </si>
  <si>
    <t>68° 39' 37.9"</t>
  </si>
  <si>
    <t>149° 25' 16.7"</t>
  </si>
  <si>
    <t>Upper Kuparuk Met Site</t>
  </si>
  <si>
    <t>SOUTHERN MID-BASIN 1 - NK7</t>
  </si>
  <si>
    <t>SOUTHERN MID-BASIN 2</t>
  </si>
  <si>
    <t>SOUTHERN MID-BASIN 3</t>
  </si>
  <si>
    <t>SOUTHERN MID-BASIN 4</t>
  </si>
  <si>
    <t>SOUTHERN MID-BASIN 5</t>
  </si>
  <si>
    <t>SOUTHERN MID-BASIN 6</t>
  </si>
  <si>
    <t>SOUTHERN MID-BASIN 7</t>
  </si>
  <si>
    <t>69° 25' 34.2"</t>
  </si>
  <si>
    <t>148° 49' 18.1"</t>
  </si>
  <si>
    <t>NORTHERN MID-BASIN 2</t>
  </si>
  <si>
    <t>69° 25' 34.6"</t>
  </si>
  <si>
    <t>148° 56' 48.0"</t>
  </si>
  <si>
    <t>NORTHERN MID-BASIN 3</t>
  </si>
  <si>
    <t>NORTHERN MID-BASIN 4</t>
  </si>
  <si>
    <t>69° 25' 28.2"</t>
  </si>
  <si>
    <t>149° 04' 00.9"</t>
  </si>
  <si>
    <t>69° 25' 33.8"</t>
  </si>
  <si>
    <t>149° 10' 28.2"</t>
  </si>
  <si>
    <t>NORTHERN MID-BASIN 5</t>
  </si>
  <si>
    <t>69° 24' 50.0"</t>
  </si>
  <si>
    <t>149° 22' 41.2"</t>
  </si>
  <si>
    <t>NORTHERN MID-BASIN 6</t>
  </si>
  <si>
    <t>69° 24' 51.0"</t>
  </si>
  <si>
    <t>149° 51' 15.6"</t>
  </si>
  <si>
    <t>NORTHERN MID-BASIN 7</t>
  </si>
  <si>
    <t>69° 25' 31.1"</t>
  </si>
  <si>
    <t>150° 07' 28.6"</t>
  </si>
  <si>
    <t>NORTHERN MID-BASIN 8</t>
  </si>
  <si>
    <t>WEST KUPARUK MET SITE</t>
  </si>
  <si>
    <t>69° 29' 00.2"</t>
  </si>
  <si>
    <t>150° 08' 03.9"</t>
  </si>
  <si>
    <t>NORTHERN MID-BASIN 11</t>
  </si>
  <si>
    <t>69° 30' 52.7"</t>
  </si>
  <si>
    <t>149° 56' 21.0"</t>
  </si>
  <si>
    <t>NORTHERN MID-BASIN 12</t>
  </si>
  <si>
    <t>NORTHERN MID-BASIN 13</t>
  </si>
  <si>
    <t>NORTHERN MID-BASIN 9</t>
  </si>
  <si>
    <t>NORTHERN MID-BASIN 14</t>
  </si>
  <si>
    <t>69° 36' 36.7"</t>
  </si>
  <si>
    <t>149° 31' 25.2"</t>
  </si>
  <si>
    <t>69° 37' 36.6"</t>
  </si>
  <si>
    <t>149° 30' 42.1"</t>
  </si>
  <si>
    <t>NORTHERN MID-BASIN 15 - Sturm #2</t>
  </si>
  <si>
    <t>NORTHERN MID-BASIN 16</t>
  </si>
  <si>
    <t>69° 39' 02.1"</t>
  </si>
  <si>
    <t>149° 31' 15.5"</t>
  </si>
  <si>
    <t>NORTHERN MID-BASIN 17</t>
  </si>
  <si>
    <t>69° 41' 14.5"</t>
  </si>
  <si>
    <t>149° 18' 17.4"</t>
  </si>
  <si>
    <t>NORTHERN MID-BASIN 18</t>
  </si>
  <si>
    <t>69° 42' 10.7"</t>
  </si>
  <si>
    <t>149° 04' 22.7"</t>
  </si>
  <si>
    <t>NORTHERN MID-BASIN 19</t>
  </si>
  <si>
    <t>69° 42' 31.0"</t>
  </si>
  <si>
    <t>149° 02' 58.1"</t>
  </si>
  <si>
    <t>NORTHERN MID-BASIN 20</t>
  </si>
  <si>
    <t>Snow densities measured using an Adirondak Snow Sampler and digital scale.</t>
  </si>
  <si>
    <t>Depths were measured using a snow probe or digital Magna Probe (MP)</t>
  </si>
  <si>
    <t>69° 34' 21.5"</t>
  </si>
  <si>
    <t>149°32' 36.0"</t>
  </si>
  <si>
    <t>69° 25' 34.3"</t>
  </si>
  <si>
    <t>150° 20' 25.3"</t>
  </si>
  <si>
    <t>150° 18' 30"</t>
  </si>
  <si>
    <t>69° 25' 35"</t>
  </si>
  <si>
    <t>68° 36' 40"</t>
  </si>
  <si>
    <t>149° 18' 15"</t>
  </si>
  <si>
    <t>(MP)</t>
  </si>
  <si>
    <t>GPS:  69 56.802 N</t>
  </si>
  <si>
    <t xml:space="preserve">          149 55.204 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</si>
</sst>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/d"/>
    <numFmt numFmtId="168" formatCode="m/d/yy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.75"/>
      <name val="Arial"/>
      <family val="0"/>
    </font>
    <font>
      <b/>
      <sz val="17.75"/>
      <name val="Arial"/>
      <family val="2"/>
    </font>
    <font>
      <b/>
      <sz val="18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2" fontId="2" fillId="0" borderId="0" xfId="0" applyNumberFormat="1" applyFont="1" applyAlignment="1">
      <alignment/>
    </xf>
    <xf numFmtId="22" fontId="1" fillId="0" borderId="0" xfId="0" applyNumberFormat="1" applyFont="1" applyAlignment="1">
      <alignment/>
    </xf>
    <xf numFmtId="22" fontId="0" fillId="0" borderId="0" xfId="0" applyNumberFormat="1" applyAlignment="1">
      <alignment horizontal="center"/>
    </xf>
    <xf numFmtId="22" fontId="2" fillId="0" borderId="0" xfId="0" applyNumberFormat="1" applyFont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22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/>
    </xf>
    <xf numFmtId="2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KUPARUK AND PUTULIGAYUK SNOW SURVEYS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575"/>
          <c:w val="0.9495"/>
          <c:h val="0.87625"/>
        </c:manualLayout>
      </c:layout>
      <c:scatterChart>
        <c:scatterStyle val="smooth"/>
        <c:varyColors val="0"/>
        <c:ser>
          <c:idx val="0"/>
          <c:order val="0"/>
          <c:tx>
            <c:v>Happy Valley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Data'!$A$5:$A$11</c:f>
              <c:strCache>
                <c:ptCount val="7"/>
                <c:pt idx="0">
                  <c:v>36665.541666666664</c:v>
                </c:pt>
                <c:pt idx="1">
                  <c:v>36676.479166666664</c:v>
                </c:pt>
                <c:pt idx="2">
                  <c:v>36679.677083333336</c:v>
                </c:pt>
                <c:pt idx="3">
                  <c:v>36681.385416666664</c:v>
                </c:pt>
                <c:pt idx="4">
                  <c:v>36683.29513888889</c:v>
                </c:pt>
                <c:pt idx="5">
                  <c:v>36685.29513888889</c:v>
                </c:pt>
                <c:pt idx="6">
                  <c:v>36687.625</c:v>
                </c:pt>
              </c:strCache>
            </c:strRef>
          </c:xVal>
          <c:yVal>
            <c:numRef>
              <c:f>'Ablation Data'!$B$5:$B$11</c:f>
              <c:numCache>
                <c:ptCount val="7"/>
                <c:pt idx="0">
                  <c:v>15.337721376085383</c:v>
                </c:pt>
                <c:pt idx="1">
                  <c:v>15.960406026054963</c:v>
                </c:pt>
                <c:pt idx="2">
                  <c:v>13.052125374732821</c:v>
                </c:pt>
                <c:pt idx="3">
                  <c:v>11.891277541921399</c:v>
                </c:pt>
                <c:pt idx="4">
                  <c:v>11.286054996203903</c:v>
                </c:pt>
                <c:pt idx="5">
                  <c:v>2.2996702058907923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Sagwon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Data'!$D$5:$D$12</c:f>
              <c:strCache>
                <c:ptCount val="8"/>
                <c:pt idx="0">
                  <c:v>36637.458333333336</c:v>
                </c:pt>
                <c:pt idx="1">
                  <c:v>36666.541666666664</c:v>
                </c:pt>
                <c:pt idx="2">
                  <c:v>36676.541666666664</c:v>
                </c:pt>
                <c:pt idx="3">
                  <c:v>36679.625</c:v>
                </c:pt>
                <c:pt idx="4">
                  <c:v>36681.354166666664</c:v>
                </c:pt>
                <c:pt idx="5">
                  <c:v>36683.354166666664</c:v>
                </c:pt>
                <c:pt idx="6">
                  <c:v>36683.64166666667</c:v>
                </c:pt>
                <c:pt idx="7">
                  <c:v>36685.618055555555</c:v>
                </c:pt>
              </c:strCache>
            </c:strRef>
          </c:xVal>
          <c:yVal>
            <c:numRef>
              <c:f>'Ablation Data'!$E$5:$E$12</c:f>
              <c:numCache>
                <c:ptCount val="8"/>
                <c:pt idx="0">
                  <c:v>6.965280111994198</c:v>
                </c:pt>
                <c:pt idx="1">
                  <c:v>16.257320290086675</c:v>
                </c:pt>
                <c:pt idx="2">
                  <c:v>17.073220894570078</c:v>
                </c:pt>
                <c:pt idx="3">
                  <c:v>14.212269253120704</c:v>
                </c:pt>
                <c:pt idx="4">
                  <c:v>14.220859401259935</c:v>
                </c:pt>
                <c:pt idx="5">
                  <c:v>11.838520633049349</c:v>
                </c:pt>
                <c:pt idx="6">
                  <c:v>10.45716437215484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Franklin Bluffs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Data'!$G$5:$G$14</c:f>
              <c:strCache>
                <c:ptCount val="10"/>
                <c:pt idx="0">
                  <c:v>36639.625</c:v>
                </c:pt>
                <c:pt idx="1">
                  <c:v>36665.555555555555</c:v>
                </c:pt>
                <c:pt idx="2">
                  <c:v>36676.583333333336</c:v>
                </c:pt>
                <c:pt idx="3">
                  <c:v>36680.5</c:v>
                </c:pt>
                <c:pt idx="4">
                  <c:v>36683.6875</c:v>
                </c:pt>
                <c:pt idx="5">
                  <c:v>36684.583333333336</c:v>
                </c:pt>
                <c:pt idx="6">
                  <c:v>36685.65972222222</c:v>
                </c:pt>
                <c:pt idx="7">
                  <c:v>36686.558333333334</c:v>
                </c:pt>
                <c:pt idx="8">
                  <c:v>36687.524305555555</c:v>
                </c:pt>
                <c:pt idx="9">
                  <c:v>36688.625</c:v>
                </c:pt>
              </c:strCache>
            </c:strRef>
          </c:xVal>
          <c:yVal>
            <c:numRef>
              <c:f>'Ablation Data'!$H$5:$H$14</c:f>
              <c:numCache>
                <c:ptCount val="10"/>
                <c:pt idx="0">
                  <c:v>10.157567716040795</c:v>
                </c:pt>
                <c:pt idx="1">
                  <c:v>14.502827432336836</c:v>
                </c:pt>
                <c:pt idx="2">
                  <c:v>14.665815278220625</c:v>
                </c:pt>
                <c:pt idx="3">
                  <c:v>14.146664454973669</c:v>
                </c:pt>
                <c:pt idx="4">
                  <c:v>9.150677317480959</c:v>
                </c:pt>
                <c:pt idx="5">
                  <c:v>8.207938159225545</c:v>
                </c:pt>
                <c:pt idx="6">
                  <c:v>3.45612165932693</c:v>
                </c:pt>
                <c:pt idx="7">
                  <c:v>2.008125270914608</c:v>
                </c:pt>
                <c:pt idx="8">
                  <c:v>1.1618685605681704</c:v>
                </c:pt>
                <c:pt idx="9">
                  <c:v>0.3012251823695256</c:v>
                </c:pt>
              </c:numCache>
            </c:numRef>
          </c:yVal>
          <c:smooth val="1"/>
        </c:ser>
        <c:ser>
          <c:idx val="3"/>
          <c:order val="3"/>
          <c:tx>
            <c:v>Betty Pingo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Data'!$J$5:$J$13</c:f>
              <c:strCache>
                <c:ptCount val="9"/>
                <c:pt idx="0">
                  <c:v>36636.364583333336</c:v>
                </c:pt>
                <c:pt idx="1">
                  <c:v>36666.40277777778</c:v>
                </c:pt>
                <c:pt idx="2">
                  <c:v>36677.40277777778</c:v>
                </c:pt>
                <c:pt idx="3">
                  <c:v>36682.614583333336</c:v>
                </c:pt>
                <c:pt idx="4">
                  <c:v>36683.410416666666</c:v>
                </c:pt>
                <c:pt idx="5">
                  <c:v>36684.375</c:v>
                </c:pt>
                <c:pt idx="6">
                  <c:v>36685.375</c:v>
                </c:pt>
                <c:pt idx="7">
                  <c:v>36686.395833333336</c:v>
                </c:pt>
                <c:pt idx="8">
                  <c:v>36687.805555555555</c:v>
                </c:pt>
              </c:strCache>
            </c:strRef>
          </c:xVal>
          <c:yVal>
            <c:numRef>
              <c:f>'Ablation Data'!$K$5:$K$13</c:f>
              <c:numCache>
                <c:ptCount val="9"/>
                <c:pt idx="0">
                  <c:v>11.112502661535906</c:v>
                </c:pt>
                <c:pt idx="1">
                  <c:v>12.80951191104914</c:v>
                </c:pt>
                <c:pt idx="2">
                  <c:v>14.941328311178019</c:v>
                </c:pt>
                <c:pt idx="3">
                  <c:v>8.374051554772713</c:v>
                </c:pt>
                <c:pt idx="4">
                  <c:v>6.685714789426076</c:v>
                </c:pt>
                <c:pt idx="5">
                  <c:v>6.207925813615787</c:v>
                </c:pt>
                <c:pt idx="6">
                  <c:v>3.777000389585024</c:v>
                </c:pt>
                <c:pt idx="7">
                  <c:v>1.6616764898493779</c:v>
                </c:pt>
                <c:pt idx="8">
                  <c:v>0.2778912901113294</c:v>
                </c:pt>
              </c:numCache>
            </c:numRef>
          </c:yVal>
          <c:smooth val="1"/>
        </c:ser>
        <c:ser>
          <c:idx val="4"/>
          <c:order val="4"/>
          <c:tx>
            <c:v>West Dock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Data'!$M$5:$M$13</c:f>
              <c:strCache>
                <c:ptCount val="9"/>
                <c:pt idx="0">
                  <c:v>36636.364583333336</c:v>
                </c:pt>
                <c:pt idx="1">
                  <c:v>36677.38888888889</c:v>
                </c:pt>
                <c:pt idx="2">
                  <c:v>36682.555555555555</c:v>
                </c:pt>
                <c:pt idx="3">
                  <c:v>36683.32986111111</c:v>
                </c:pt>
                <c:pt idx="4">
                  <c:v>36684.305555555555</c:v>
                </c:pt>
                <c:pt idx="5">
                  <c:v>36685.3125</c:v>
                </c:pt>
                <c:pt idx="6">
                  <c:v>36686.29513888889</c:v>
                </c:pt>
                <c:pt idx="7">
                  <c:v>36687.69236111111</c:v>
                </c:pt>
                <c:pt idx="8">
                  <c:v>36688.40625</c:v>
                </c:pt>
              </c:strCache>
            </c:strRef>
          </c:xVal>
          <c:yVal>
            <c:numRef>
              <c:f>'Ablation Data'!$N$5:$N$13</c:f>
              <c:numCache>
                <c:ptCount val="9"/>
                <c:pt idx="0">
                  <c:v>6.480767550411066</c:v>
                </c:pt>
                <c:pt idx="1">
                  <c:v>6.180874593763086</c:v>
                </c:pt>
                <c:pt idx="2">
                  <c:v>7.17681853810891</c:v>
                </c:pt>
                <c:pt idx="3">
                  <c:v>6.784584876898109</c:v>
                </c:pt>
                <c:pt idx="4">
                  <c:v>5.4062629097599615</c:v>
                </c:pt>
                <c:pt idx="5">
                  <c:v>3.430125787768224</c:v>
                </c:pt>
                <c:pt idx="6">
                  <c:v>1.578026349243037</c:v>
                </c:pt>
                <c:pt idx="7">
                  <c:v>0.6818146692861822</c:v>
                </c:pt>
                <c:pt idx="8">
                  <c:v>0.5659390962671906</c:v>
                </c:pt>
              </c:numCache>
            </c:numRef>
          </c:yVal>
          <c:smooth val="1"/>
        </c:ser>
        <c:ser>
          <c:idx val="5"/>
          <c:order val="5"/>
          <c:tx>
            <c:v>Imnavait Basin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'Imnavait '!$A$6:$A$20</c:f>
              <c:strCache>
                <c:ptCount val="15"/>
                <c:pt idx="0">
                  <c:v>36635.416666666664</c:v>
                </c:pt>
                <c:pt idx="1">
                  <c:v>36664.416666666664</c:v>
                </c:pt>
                <c:pt idx="2">
                  <c:v>36665.416666666664</c:v>
                </c:pt>
                <c:pt idx="3">
                  <c:v>36666.416666666664</c:v>
                </c:pt>
                <c:pt idx="4">
                  <c:v>36676.416666666664</c:v>
                </c:pt>
                <c:pt idx="5">
                  <c:v>36677.416666666664</c:v>
                </c:pt>
                <c:pt idx="6">
                  <c:v>36678.416666666664</c:v>
                </c:pt>
                <c:pt idx="7">
                  <c:v>36679.416666666664</c:v>
                </c:pt>
                <c:pt idx="8">
                  <c:v>36680.416666666664</c:v>
                </c:pt>
                <c:pt idx="9">
                  <c:v>36681.416666666664</c:v>
                </c:pt>
                <c:pt idx="10">
                  <c:v>36682.416666666664</c:v>
                </c:pt>
                <c:pt idx="11">
                  <c:v>36683.416666666664</c:v>
                </c:pt>
                <c:pt idx="12">
                  <c:v>36684.416666666664</c:v>
                </c:pt>
                <c:pt idx="13">
                  <c:v>36685.416666666664</c:v>
                </c:pt>
                <c:pt idx="14">
                  <c:v>36686.416666666664</c:v>
                </c:pt>
              </c:strCache>
            </c:strRef>
          </c:xVal>
          <c:yVal>
            <c:numRef>
              <c:f>'Imnavait '!$B$6:$B$20</c:f>
              <c:numCache>
                <c:ptCount val="15"/>
                <c:pt idx="0">
                  <c:v>8.8</c:v>
                </c:pt>
                <c:pt idx="1">
                  <c:v>11.240926777077071</c:v>
                </c:pt>
                <c:pt idx="2">
                  <c:v>10.720167491620611</c:v>
                </c:pt>
                <c:pt idx="3">
                  <c:v>10.221820516634155</c:v>
                </c:pt>
                <c:pt idx="4">
                  <c:v>9.208826971766188</c:v>
                </c:pt>
                <c:pt idx="5">
                  <c:v>9.518102678904716</c:v>
                </c:pt>
                <c:pt idx="6">
                  <c:v>9.27183764381144</c:v>
                </c:pt>
                <c:pt idx="7">
                  <c:v>8.03119233920632</c:v>
                </c:pt>
                <c:pt idx="8">
                  <c:v>7.540665834309892</c:v>
                </c:pt>
                <c:pt idx="9">
                  <c:v>7.292703075699361</c:v>
                </c:pt>
                <c:pt idx="10">
                  <c:v>6.358075120105138</c:v>
                </c:pt>
                <c:pt idx="11">
                  <c:v>3.906166456927326</c:v>
                </c:pt>
                <c:pt idx="12">
                  <c:v>0.21659425445138533</c:v>
                </c:pt>
                <c:pt idx="13">
                  <c:v>0.011096831038907115</c:v>
                </c:pt>
                <c:pt idx="1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Upper Kuparuk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Data'!$P$5:$P$14</c:f>
              <c:strCache>
                <c:ptCount val="10"/>
                <c:pt idx="0">
                  <c:v>36637.458333333336</c:v>
                </c:pt>
                <c:pt idx="1">
                  <c:v>36665.708333333336</c:v>
                </c:pt>
                <c:pt idx="2">
                  <c:v>36676.416666666664</c:v>
                </c:pt>
                <c:pt idx="3">
                  <c:v>36678.416666666664</c:v>
                </c:pt>
                <c:pt idx="4">
                  <c:v>36680.416666666664</c:v>
                </c:pt>
                <c:pt idx="5">
                  <c:v>36681.583333333336</c:v>
                </c:pt>
                <c:pt idx="6">
                  <c:v>36682.572916666664</c:v>
                </c:pt>
                <c:pt idx="7">
                  <c:v>36683.416666666664</c:v>
                </c:pt>
                <c:pt idx="8">
                  <c:v>36684.416666666664</c:v>
                </c:pt>
                <c:pt idx="9">
                  <c:v>36685.479166666664</c:v>
                </c:pt>
              </c:strCache>
            </c:strRef>
          </c:xVal>
          <c:yVal>
            <c:numRef>
              <c:f>'Ablation Data'!$Q$5:$Q$14</c:f>
              <c:numCache>
                <c:ptCount val="10"/>
                <c:pt idx="0">
                  <c:v>15.029843226680436</c:v>
                </c:pt>
                <c:pt idx="1">
                  <c:v>20.474561058094462</c:v>
                </c:pt>
                <c:pt idx="2">
                  <c:v>17.246155702456363</c:v>
                </c:pt>
                <c:pt idx="3">
                  <c:v>16.95590409171573</c:v>
                </c:pt>
                <c:pt idx="4">
                  <c:v>17.101685668587372</c:v>
                </c:pt>
                <c:pt idx="5">
                  <c:v>16.467632132901315</c:v>
                </c:pt>
                <c:pt idx="6">
                  <c:v>9.809444117661007</c:v>
                </c:pt>
                <c:pt idx="7">
                  <c:v>4.848881577083424</c:v>
                </c:pt>
                <c:pt idx="8">
                  <c:v>1.317462928755979</c:v>
                </c:pt>
                <c:pt idx="9">
                  <c:v>0</c:v>
                </c:pt>
              </c:numCache>
            </c:numRef>
          </c:yVal>
          <c:smooth val="1"/>
        </c:ser>
        <c:axId val="64426326"/>
        <c:axId val="42966023"/>
      </c:scatterChart>
      <c:valAx>
        <c:axId val="64426326"/>
        <c:scaling>
          <c:orientation val="minMax"/>
          <c:max val="36690"/>
          <c:min val="36633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crossBetween val="midCat"/>
        <c:dispUnits/>
        <c:majorUnit val="7"/>
      </c:valAx>
      <c:valAx>
        <c:axId val="429660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1255"/>
          <c:w val="0.13575"/>
          <c:h val="0.19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0" sqref="A20"/>
    </sheetView>
  </sheetViews>
  <sheetFormatPr defaultColWidth="9.140625" defaultRowHeight="12.75"/>
  <sheetData>
    <row r="1" spans="1:4" ht="12.75">
      <c r="A1" s="6" t="s">
        <v>0</v>
      </c>
      <c r="B1" s="6"/>
      <c r="C1" s="6"/>
      <c r="D1" s="6"/>
    </row>
    <row r="2" spans="1:4" ht="12.75">
      <c r="A2" s="6" t="s">
        <v>1</v>
      </c>
      <c r="B2" s="6"/>
      <c r="C2" s="6"/>
      <c r="D2" s="6"/>
    </row>
    <row r="5" spans="1:8" ht="12.75">
      <c r="A5" s="6" t="s">
        <v>2</v>
      </c>
      <c r="B5" s="6" t="s">
        <v>234</v>
      </c>
      <c r="C5" s="6"/>
      <c r="D5" s="6"/>
      <c r="E5" s="6"/>
      <c r="F5" s="6"/>
      <c r="G5" s="6"/>
      <c r="H5" s="6"/>
    </row>
    <row r="6" spans="2:8" ht="12.75">
      <c r="B6" s="6"/>
      <c r="C6" s="6"/>
      <c r="D6" s="6"/>
      <c r="E6" s="6"/>
      <c r="F6" s="6"/>
      <c r="G6" s="6"/>
      <c r="H6" s="6"/>
    </row>
    <row r="7" spans="2:8" ht="12.75">
      <c r="B7" s="6" t="s">
        <v>235</v>
      </c>
      <c r="C7" s="6"/>
      <c r="D7" s="6"/>
      <c r="E7" s="6"/>
      <c r="F7" s="6"/>
      <c r="G7" s="6"/>
      <c r="H7" s="6"/>
    </row>
    <row r="9" spans="1:10" ht="12.75">
      <c r="A9" s="6"/>
      <c r="B9" s="6" t="s">
        <v>3</v>
      </c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6" ht="12.75">
      <c r="A11" s="6"/>
      <c r="B11" s="6" t="s">
        <v>66</v>
      </c>
      <c r="C11" s="6"/>
      <c r="D11" s="6"/>
      <c r="E11" s="6"/>
      <c r="F11" s="18"/>
    </row>
    <row r="12" spans="1:9" ht="15">
      <c r="A12" s="6"/>
      <c r="B12" s="6" t="s">
        <v>60</v>
      </c>
      <c r="C12" s="6"/>
      <c r="D12" s="6"/>
      <c r="E12" s="6"/>
      <c r="F12" s="6"/>
      <c r="G12" s="6"/>
      <c r="H12" s="6"/>
      <c r="I12" s="6"/>
    </row>
    <row r="13" spans="2:10" ht="15">
      <c r="B13" s="6" t="s">
        <v>61</v>
      </c>
      <c r="C13" s="6"/>
      <c r="D13" s="6"/>
      <c r="E13" s="6"/>
      <c r="F13" s="6"/>
      <c r="G13" s="6"/>
      <c r="H13" s="6"/>
      <c r="I13" s="6"/>
      <c r="J13" s="6"/>
    </row>
    <row r="15" spans="2:6" ht="12.75">
      <c r="B15" s="6" t="s">
        <v>4</v>
      </c>
      <c r="C15" s="6"/>
      <c r="D15" s="6"/>
      <c r="E15" s="8">
        <f>3.4*3.4*3.1427</f>
        <v>36.329612</v>
      </c>
      <c r="F15" s="6" t="s">
        <v>62</v>
      </c>
    </row>
    <row r="17" spans="2:9" ht="12.75">
      <c r="B17" s="6" t="s">
        <v>63</v>
      </c>
      <c r="C17" s="6"/>
      <c r="D17" s="6"/>
      <c r="E17" s="8">
        <f>3.4*3.4*3.1427</f>
        <v>36.329612</v>
      </c>
      <c r="F17" s="6" t="s">
        <v>65</v>
      </c>
      <c r="G17" s="6"/>
      <c r="H17" s="6"/>
      <c r="I17" s="6"/>
    </row>
    <row r="18" spans="2:9" ht="12.75">
      <c r="B18" s="6" t="s">
        <v>64</v>
      </c>
      <c r="C18" s="6"/>
      <c r="D18" s="6"/>
      <c r="E18" s="8">
        <f>E15*2.54</f>
        <v>92.27721448</v>
      </c>
      <c r="F18" s="6" t="s">
        <v>67</v>
      </c>
      <c r="G18" s="6"/>
      <c r="H18" s="6"/>
      <c r="I18" s="6"/>
    </row>
    <row r="20" ht="12.75">
      <c r="A20" t="s">
        <v>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72">
      <selection activeCell="F91" sqref="F91"/>
    </sheetView>
  </sheetViews>
  <sheetFormatPr defaultColWidth="9.140625" defaultRowHeight="12.75"/>
  <cols>
    <col min="1" max="4" width="9.140625" style="4" customWidth="1"/>
    <col min="5" max="5" width="10.8515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6" ht="11.25">
      <c r="A1" s="29" t="s">
        <v>57</v>
      </c>
      <c r="B1" s="24"/>
      <c r="C1" s="24"/>
      <c r="D1" s="24"/>
      <c r="E1" s="24"/>
      <c r="F1" s="24"/>
    </row>
    <row r="2" spans="1:6" ht="11.25">
      <c r="A2" s="24"/>
      <c r="B2" s="24"/>
      <c r="C2" s="24"/>
      <c r="D2" s="24"/>
      <c r="E2" s="24"/>
      <c r="F2" s="24"/>
    </row>
    <row r="3" spans="1:7" ht="11.25">
      <c r="A3" s="33">
        <v>36636</v>
      </c>
      <c r="B3" s="24" t="s">
        <v>52</v>
      </c>
      <c r="C3" s="24"/>
      <c r="D3" s="53" t="s">
        <v>15</v>
      </c>
      <c r="E3" s="53"/>
      <c r="F3" s="37">
        <f>K15*F15</f>
        <v>6.480767550411066</v>
      </c>
      <c r="G3" s="19" t="s">
        <v>11</v>
      </c>
    </row>
    <row r="4" spans="1:12" ht="11.25">
      <c r="A4" s="15"/>
      <c r="B4" s="24" t="s">
        <v>16</v>
      </c>
      <c r="C4" s="24"/>
      <c r="D4" s="2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13</v>
      </c>
      <c r="C5" s="34">
        <f>B5*2.54</f>
        <v>33.02</v>
      </c>
      <c r="D5" s="25">
        <v>273</v>
      </c>
      <c r="E5" s="35">
        <f aca="true" t="shared" si="0" ref="E5:E14">D5/101.8</f>
        <v>2.681728880157171</v>
      </c>
      <c r="F5" s="35">
        <f>E5/B5</f>
        <v>0.20628683693516697</v>
      </c>
      <c r="H5" s="36">
        <v>32</v>
      </c>
      <c r="I5" s="36">
        <v>34</v>
      </c>
      <c r="J5" s="36">
        <v>31</v>
      </c>
      <c r="K5" s="36">
        <v>41</v>
      </c>
      <c r="L5" s="36">
        <v>24</v>
      </c>
      <c r="M5" s="36">
        <v>38</v>
      </c>
      <c r="N5" s="36">
        <v>38</v>
      </c>
      <c r="O5" s="36">
        <v>46</v>
      </c>
      <c r="P5" s="36">
        <v>36</v>
      </c>
      <c r="Q5" s="36">
        <v>23</v>
      </c>
    </row>
    <row r="6" spans="1:17" ht="11.25">
      <c r="A6" s="25">
        <v>2</v>
      </c>
      <c r="B6" s="34">
        <v>13</v>
      </c>
      <c r="C6" s="34">
        <f aca="true" t="shared" si="1" ref="C6:C14">B6*2.54</f>
        <v>33.02</v>
      </c>
      <c r="D6" s="25">
        <v>236</v>
      </c>
      <c r="E6" s="35">
        <f t="shared" si="0"/>
        <v>2.318271119842829</v>
      </c>
      <c r="F6" s="35">
        <f aca="true" t="shared" si="2" ref="F6:F14">E6/B6</f>
        <v>0.17832854768021764</v>
      </c>
      <c r="H6" s="36">
        <v>27</v>
      </c>
      <c r="I6" s="36">
        <v>30</v>
      </c>
      <c r="J6" s="36">
        <v>33</v>
      </c>
      <c r="K6" s="36">
        <v>39</v>
      </c>
      <c r="L6" s="36">
        <v>25</v>
      </c>
      <c r="M6" s="36">
        <v>39</v>
      </c>
      <c r="N6" s="36">
        <v>39</v>
      </c>
      <c r="O6" s="36">
        <v>46</v>
      </c>
      <c r="P6" s="36">
        <v>33</v>
      </c>
      <c r="Q6" s="36">
        <v>25</v>
      </c>
    </row>
    <row r="7" spans="1:17" ht="11.25">
      <c r="A7" s="25">
        <v>3</v>
      </c>
      <c r="B7" s="34">
        <v>10</v>
      </c>
      <c r="C7" s="34">
        <f t="shared" si="1"/>
        <v>25.4</v>
      </c>
      <c r="D7" s="25">
        <v>174</v>
      </c>
      <c r="E7" s="35">
        <f t="shared" si="0"/>
        <v>1.7092337917485265</v>
      </c>
      <c r="F7" s="35">
        <f t="shared" si="2"/>
        <v>0.17092337917485265</v>
      </c>
      <c r="H7" s="36">
        <v>29</v>
      </c>
      <c r="I7" s="36">
        <v>30</v>
      </c>
      <c r="J7" s="36">
        <v>35</v>
      </c>
      <c r="K7" s="36">
        <v>37</v>
      </c>
      <c r="L7" s="36">
        <v>25</v>
      </c>
      <c r="M7" s="36">
        <v>36</v>
      </c>
      <c r="N7" s="36">
        <v>44</v>
      </c>
      <c r="O7" s="36">
        <v>48</v>
      </c>
      <c r="P7" s="36">
        <v>22</v>
      </c>
      <c r="Q7" s="36">
        <v>26</v>
      </c>
    </row>
    <row r="8" spans="1:17" ht="11.25">
      <c r="A8" s="25">
        <v>4</v>
      </c>
      <c r="B8" s="34">
        <v>12</v>
      </c>
      <c r="C8" s="34">
        <f t="shared" si="1"/>
        <v>30.48</v>
      </c>
      <c r="D8" s="25">
        <v>205</v>
      </c>
      <c r="E8" s="35">
        <f t="shared" si="0"/>
        <v>2.013752455795678</v>
      </c>
      <c r="F8" s="35">
        <f t="shared" si="2"/>
        <v>0.16781270464963982</v>
      </c>
      <c r="H8" s="36">
        <v>31</v>
      </c>
      <c r="I8" s="36">
        <v>33</v>
      </c>
      <c r="J8" s="36">
        <v>38</v>
      </c>
      <c r="K8" s="36">
        <v>37</v>
      </c>
      <c r="L8" s="36">
        <v>30</v>
      </c>
      <c r="M8" s="36">
        <v>28</v>
      </c>
      <c r="N8" s="36">
        <v>46</v>
      </c>
      <c r="O8" s="36">
        <v>47</v>
      </c>
      <c r="P8" s="36">
        <v>15</v>
      </c>
      <c r="Q8" s="36">
        <v>29</v>
      </c>
    </row>
    <row r="9" spans="1:17" ht="11.25">
      <c r="A9" s="25">
        <v>5</v>
      </c>
      <c r="B9" s="34">
        <v>11</v>
      </c>
      <c r="C9" s="34">
        <f t="shared" si="1"/>
        <v>27.94</v>
      </c>
      <c r="D9" s="25">
        <v>317</v>
      </c>
      <c r="E9" s="35">
        <f t="shared" si="0"/>
        <v>3.1139489194499017</v>
      </c>
      <c r="F9" s="35">
        <f t="shared" si="2"/>
        <v>0.2830862654045365</v>
      </c>
      <c r="H9" s="36">
        <v>35</v>
      </c>
      <c r="I9" s="36">
        <v>31</v>
      </c>
      <c r="J9" s="36">
        <v>42</v>
      </c>
      <c r="K9" s="36">
        <v>34</v>
      </c>
      <c r="L9" s="36">
        <v>22</v>
      </c>
      <c r="M9" s="36">
        <v>29</v>
      </c>
      <c r="N9" s="36">
        <v>49</v>
      </c>
      <c r="O9" s="36">
        <v>47</v>
      </c>
      <c r="P9" s="36">
        <v>17</v>
      </c>
      <c r="Q9" s="36">
        <v>26</v>
      </c>
    </row>
    <row r="10" spans="1:12" ht="11.25">
      <c r="A10" s="25">
        <v>6</v>
      </c>
      <c r="B10" s="34">
        <v>11.5</v>
      </c>
      <c r="C10" s="34">
        <f t="shared" si="1"/>
        <v>29.21</v>
      </c>
      <c r="D10" s="25">
        <v>201</v>
      </c>
      <c r="E10" s="35">
        <f t="shared" si="0"/>
        <v>1.9744597249508842</v>
      </c>
      <c r="F10" s="35">
        <f t="shared" si="2"/>
        <v>0.17169214999572907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12</v>
      </c>
      <c r="C11" s="34">
        <f t="shared" si="1"/>
        <v>30.48</v>
      </c>
      <c r="D11" s="25">
        <v>220</v>
      </c>
      <c r="E11" s="35">
        <f t="shared" si="0"/>
        <v>2.1611001964636545</v>
      </c>
      <c r="F11" s="35">
        <f t="shared" si="2"/>
        <v>0.18009168303863787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16</v>
      </c>
      <c r="C12" s="34">
        <f t="shared" si="1"/>
        <v>40.64</v>
      </c>
      <c r="D12" s="25">
        <v>337</v>
      </c>
      <c r="E12" s="35">
        <f t="shared" si="0"/>
        <v>3.3104125736738705</v>
      </c>
      <c r="F12" s="35">
        <f t="shared" si="2"/>
        <v>0.2069007858546169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14</v>
      </c>
      <c r="C13" s="34">
        <f t="shared" si="1"/>
        <v>35.56</v>
      </c>
      <c r="D13" s="25">
        <v>296</v>
      </c>
      <c r="E13" s="35">
        <f t="shared" si="0"/>
        <v>2.907662082514735</v>
      </c>
      <c r="F13" s="35">
        <f t="shared" si="2"/>
        <v>0.2076901487510525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13</v>
      </c>
      <c r="C14" s="34">
        <f t="shared" si="1"/>
        <v>33.02</v>
      </c>
      <c r="D14" s="25">
        <v>211</v>
      </c>
      <c r="E14" s="35">
        <f t="shared" si="0"/>
        <v>2.0726915520628686</v>
      </c>
      <c r="F14" s="35">
        <f t="shared" si="2"/>
        <v>0.15943781169714374</v>
      </c>
      <c r="H14" s="36"/>
      <c r="I14" s="36"/>
      <c r="J14" s="36"/>
      <c r="K14" s="36"/>
      <c r="L14" s="36"/>
    </row>
    <row r="15" spans="1:12" ht="11.25">
      <c r="A15" s="29" t="s">
        <v>20</v>
      </c>
      <c r="B15" s="37">
        <f>AVERAGE(B5:B14)</f>
        <v>12.55</v>
      </c>
      <c r="C15" s="37">
        <f>AVERAGE(C5:C13)</f>
        <v>31.75</v>
      </c>
      <c r="D15" s="38">
        <f>AVERAGE(D5:D14)</f>
        <v>247</v>
      </c>
      <c r="E15" s="39">
        <f>AVERAGE(E5:E14)</f>
        <v>2.4263261296660117</v>
      </c>
      <c r="F15" s="39">
        <f>AVERAGE(F5:F14)</f>
        <v>0.1932250313181594</v>
      </c>
      <c r="H15" s="27" t="s">
        <v>21</v>
      </c>
      <c r="I15" s="27"/>
      <c r="J15" s="27"/>
      <c r="K15" s="34">
        <f>AVERAGE(H5:Q9)</f>
        <v>33.54</v>
      </c>
      <c r="L15" s="34"/>
    </row>
    <row r="16" spans="1:6" ht="11.25">
      <c r="A16" s="24"/>
      <c r="B16" s="24"/>
      <c r="C16" s="24"/>
      <c r="D16" s="24"/>
      <c r="E16" s="24"/>
      <c r="F16" s="24"/>
    </row>
    <row r="17" spans="1:7" ht="11.25">
      <c r="A17" s="33">
        <v>36677</v>
      </c>
      <c r="B17" s="24" t="s">
        <v>53</v>
      </c>
      <c r="C17" s="24"/>
      <c r="D17" s="53" t="s">
        <v>15</v>
      </c>
      <c r="E17" s="53"/>
      <c r="F17" s="37">
        <f>K24*F24</f>
        <v>6.180874593763086</v>
      </c>
      <c r="G17" s="19" t="s">
        <v>11</v>
      </c>
    </row>
    <row r="18" spans="1:17" ht="11.25">
      <c r="A18" s="15"/>
      <c r="B18" s="24" t="s">
        <v>16</v>
      </c>
      <c r="C18" s="24" t="s">
        <v>45</v>
      </c>
      <c r="D18" s="24" t="s">
        <v>17</v>
      </c>
      <c r="E18" s="24" t="s">
        <v>170</v>
      </c>
      <c r="F18" s="26" t="s">
        <v>50</v>
      </c>
      <c r="H18" s="66" t="s">
        <v>19</v>
      </c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11.25">
      <c r="A19" s="25">
        <v>1</v>
      </c>
      <c r="B19" s="25">
        <v>11.5</v>
      </c>
      <c r="C19" s="34">
        <f>B19*2.54</f>
        <v>29.21</v>
      </c>
      <c r="D19" s="25">
        <v>302</v>
      </c>
      <c r="E19" s="35">
        <f>D19/101.8</f>
        <v>2.9666011787819255</v>
      </c>
      <c r="F19" s="35">
        <f>E19/B19</f>
        <v>0.2579653198940805</v>
      </c>
      <c r="H19" s="58">
        <v>22</v>
      </c>
      <c r="I19" s="58">
        <v>28</v>
      </c>
      <c r="J19" s="58">
        <v>30</v>
      </c>
      <c r="K19" s="58">
        <v>35</v>
      </c>
      <c r="L19" s="58">
        <v>28</v>
      </c>
      <c r="M19" s="58">
        <v>23</v>
      </c>
      <c r="N19" s="58">
        <v>30</v>
      </c>
      <c r="O19" s="58">
        <v>37</v>
      </c>
      <c r="P19" s="58">
        <v>28</v>
      </c>
      <c r="Q19" s="58">
        <v>29</v>
      </c>
    </row>
    <row r="20" spans="1:17" ht="11.25">
      <c r="A20" s="25">
        <v>2</v>
      </c>
      <c r="B20" s="25">
        <v>14</v>
      </c>
      <c r="C20" s="34">
        <f>B20*2.54</f>
        <v>35.56</v>
      </c>
      <c r="D20" s="25">
        <v>429</v>
      </c>
      <c r="E20" s="35">
        <f>D20/101.8</f>
        <v>4.214145383104126</v>
      </c>
      <c r="F20" s="35">
        <f>E20/B20</f>
        <v>0.30101038450743756</v>
      </c>
      <c r="H20" s="58">
        <v>21</v>
      </c>
      <c r="I20" s="58">
        <v>27</v>
      </c>
      <c r="J20" s="58">
        <v>29</v>
      </c>
      <c r="K20" s="58">
        <v>35</v>
      </c>
      <c r="L20" s="58">
        <v>35</v>
      </c>
      <c r="M20" s="58">
        <v>26</v>
      </c>
      <c r="N20" s="58">
        <v>32</v>
      </c>
      <c r="O20" s="58">
        <v>35</v>
      </c>
      <c r="P20" s="58">
        <v>33</v>
      </c>
      <c r="Q20" s="58">
        <v>28</v>
      </c>
    </row>
    <row r="21" spans="1:17" ht="11.25">
      <c r="A21" s="25">
        <v>3</v>
      </c>
      <c r="B21" s="25">
        <v>14.5</v>
      </c>
      <c r="C21" s="34">
        <f>B21*2.54</f>
        <v>36.83</v>
      </c>
      <c r="D21" s="25">
        <v>288</v>
      </c>
      <c r="E21" s="35">
        <f>D21/101.8</f>
        <v>2.8290766208251474</v>
      </c>
      <c r="F21" s="35">
        <f>E21/B21</f>
        <v>0.19510873247069982</v>
      </c>
      <c r="H21" s="58">
        <v>23</v>
      </c>
      <c r="I21" s="58">
        <v>26</v>
      </c>
      <c r="J21" s="58">
        <v>33</v>
      </c>
      <c r="K21" s="58">
        <v>30</v>
      </c>
      <c r="L21" s="58">
        <v>23</v>
      </c>
      <c r="M21" s="58">
        <v>28</v>
      </c>
      <c r="N21" s="58">
        <v>33</v>
      </c>
      <c r="O21" s="58">
        <v>33</v>
      </c>
      <c r="P21" s="58">
        <v>32</v>
      </c>
      <c r="Q21" s="58">
        <v>25</v>
      </c>
    </row>
    <row r="22" spans="1:17" ht="11.25">
      <c r="A22" s="25">
        <v>4</v>
      </c>
      <c r="B22" s="25">
        <v>10</v>
      </c>
      <c r="C22" s="34">
        <f>B22*2.54</f>
        <v>25.4</v>
      </c>
      <c r="D22" s="25">
        <v>152</v>
      </c>
      <c r="E22" s="35">
        <f>D22/101.8</f>
        <v>1.493123772102161</v>
      </c>
      <c r="F22" s="35">
        <f>E22/B22</f>
        <v>0.14931237721021612</v>
      </c>
      <c r="H22" s="58">
        <v>25</v>
      </c>
      <c r="I22" s="58">
        <v>25</v>
      </c>
      <c r="J22" s="58">
        <v>33</v>
      </c>
      <c r="K22" s="58">
        <v>29</v>
      </c>
      <c r="L22" s="58">
        <v>23</v>
      </c>
      <c r="M22" s="58">
        <v>29</v>
      </c>
      <c r="N22" s="58">
        <v>38</v>
      </c>
      <c r="O22" s="58">
        <v>34</v>
      </c>
      <c r="P22" s="58">
        <v>32</v>
      </c>
      <c r="Q22" s="58">
        <v>19</v>
      </c>
    </row>
    <row r="23" spans="1:17" ht="11.25">
      <c r="A23" s="25">
        <v>5</v>
      </c>
      <c r="B23" s="25">
        <v>9</v>
      </c>
      <c r="C23" s="34">
        <f>B23*2.54</f>
        <v>22.86</v>
      </c>
      <c r="D23" s="25">
        <v>148</v>
      </c>
      <c r="E23" s="35">
        <f>D23/101.8</f>
        <v>1.4538310412573674</v>
      </c>
      <c r="F23" s="35">
        <f>E23/B23</f>
        <v>0.1615367823619297</v>
      </c>
      <c r="H23" s="58">
        <v>26</v>
      </c>
      <c r="I23" s="58">
        <v>27</v>
      </c>
      <c r="J23" s="58">
        <v>34</v>
      </c>
      <c r="K23" s="58">
        <v>27</v>
      </c>
      <c r="L23" s="58">
        <v>22</v>
      </c>
      <c r="M23" s="58">
        <v>28</v>
      </c>
      <c r="N23" s="58">
        <v>38</v>
      </c>
      <c r="O23" s="58">
        <v>33</v>
      </c>
      <c r="P23" s="58">
        <v>31</v>
      </c>
      <c r="Q23" s="58">
        <v>21</v>
      </c>
    </row>
    <row r="24" spans="1:12" ht="11.25">
      <c r="A24" s="29" t="s">
        <v>20</v>
      </c>
      <c r="B24" s="54">
        <f>AVERAGE(B19:B23)</f>
        <v>11.8</v>
      </c>
      <c r="C24" s="37">
        <f>AVERAGE(C19:C23)</f>
        <v>29.972</v>
      </c>
      <c r="D24" s="38">
        <f>AVERAGE(D19:D23)</f>
        <v>263.8</v>
      </c>
      <c r="E24" s="39">
        <f>AVERAGE(E19:E23)</f>
        <v>2.5913555992141455</v>
      </c>
      <c r="F24" s="39">
        <f>AVERAGE(F19:F23)</f>
        <v>0.21298671928887272</v>
      </c>
      <c r="H24" s="66" t="s">
        <v>21</v>
      </c>
      <c r="I24" s="66"/>
      <c r="J24" s="66"/>
      <c r="K24" s="68">
        <f>AVERAGE(H19:Q23)</f>
        <v>29.02</v>
      </c>
      <c r="L24" s="68"/>
    </row>
    <row r="25" spans="1:12" ht="11.25">
      <c r="A25" s="29"/>
      <c r="B25" s="54"/>
      <c r="C25" s="54"/>
      <c r="D25" s="38"/>
      <c r="E25" s="39"/>
      <c r="F25" s="39"/>
      <c r="H25" s="25"/>
      <c r="I25" s="25"/>
      <c r="J25" s="25"/>
      <c r="K25" s="35"/>
      <c r="L25" s="35"/>
    </row>
    <row r="26" spans="1:7" ht="11.25">
      <c r="A26" s="33">
        <v>36682</v>
      </c>
      <c r="B26" s="24" t="s">
        <v>38</v>
      </c>
      <c r="C26" s="24"/>
      <c r="D26" s="53" t="s">
        <v>15</v>
      </c>
      <c r="E26" s="53"/>
      <c r="F26" s="37">
        <f>K33*F33</f>
        <v>7.17681853810891</v>
      </c>
      <c r="G26" s="19" t="s">
        <v>11</v>
      </c>
    </row>
    <row r="27" spans="1:17" ht="11.25">
      <c r="A27" s="15"/>
      <c r="B27" s="24" t="s">
        <v>16</v>
      </c>
      <c r="C27" s="24" t="s">
        <v>45</v>
      </c>
      <c r="D27" s="24" t="s">
        <v>17</v>
      </c>
      <c r="E27" s="24" t="s">
        <v>170</v>
      </c>
      <c r="F27" s="26" t="s">
        <v>50</v>
      </c>
      <c r="H27" s="66" t="s">
        <v>19</v>
      </c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11.25">
      <c r="A28" s="25">
        <v>1</v>
      </c>
      <c r="B28" s="25">
        <v>13.5</v>
      </c>
      <c r="C28" s="34">
        <f>B28*2.54</f>
        <v>34.29</v>
      </c>
      <c r="D28" s="25">
        <v>419</v>
      </c>
      <c r="E28" s="35">
        <f>D28/101.8</f>
        <v>4.115913555992141</v>
      </c>
      <c r="F28" s="35">
        <f>E28/B28</f>
        <v>0.3048824856290475</v>
      </c>
      <c r="H28" s="58">
        <v>31</v>
      </c>
      <c r="I28" s="58">
        <v>38</v>
      </c>
      <c r="J28" s="58">
        <v>29</v>
      </c>
      <c r="K28" s="58">
        <v>18.5</v>
      </c>
      <c r="L28" s="58">
        <v>20</v>
      </c>
      <c r="M28" s="58">
        <v>15</v>
      </c>
      <c r="N28" s="58">
        <v>18</v>
      </c>
      <c r="O28" s="58">
        <v>22</v>
      </c>
      <c r="P28" s="58">
        <v>26</v>
      </c>
      <c r="Q28" s="58">
        <v>23</v>
      </c>
    </row>
    <row r="29" spans="1:17" ht="11.25">
      <c r="A29" s="25">
        <v>2</v>
      </c>
      <c r="B29" s="25">
        <v>12.5</v>
      </c>
      <c r="C29" s="34">
        <f>B29*2.54</f>
        <v>31.75</v>
      </c>
      <c r="D29" s="25">
        <v>338</v>
      </c>
      <c r="E29" s="35">
        <f>D29/101.8</f>
        <v>3.320235756385069</v>
      </c>
      <c r="F29" s="35">
        <f>E29/B29</f>
        <v>0.2656188605108055</v>
      </c>
      <c r="H29" s="58">
        <v>34</v>
      </c>
      <c r="I29" s="58">
        <v>38</v>
      </c>
      <c r="J29" s="58">
        <v>24</v>
      </c>
      <c r="K29" s="58">
        <v>19</v>
      </c>
      <c r="L29" s="58">
        <v>21.5</v>
      </c>
      <c r="M29" s="58">
        <v>17.5</v>
      </c>
      <c r="N29" s="58">
        <v>20</v>
      </c>
      <c r="O29" s="58">
        <v>18</v>
      </c>
      <c r="P29" s="58">
        <v>22</v>
      </c>
      <c r="Q29" s="58">
        <v>25</v>
      </c>
    </row>
    <row r="30" spans="1:17" ht="11.25">
      <c r="A30" s="25">
        <v>3</v>
      </c>
      <c r="B30" s="25">
        <v>9</v>
      </c>
      <c r="C30" s="34">
        <f>B30*2.54</f>
        <v>22.86</v>
      </c>
      <c r="D30" s="25">
        <v>246</v>
      </c>
      <c r="E30" s="35">
        <f>D30/101.8</f>
        <v>2.4165029469548136</v>
      </c>
      <c r="F30" s="35">
        <f>E30/B30</f>
        <v>0.26850032743942376</v>
      </c>
      <c r="H30" s="58">
        <v>34</v>
      </c>
      <c r="I30" s="58">
        <v>35</v>
      </c>
      <c r="J30" s="58">
        <v>21</v>
      </c>
      <c r="K30" s="58">
        <v>17</v>
      </c>
      <c r="L30" s="58">
        <v>27.5</v>
      </c>
      <c r="M30" s="58">
        <v>14</v>
      </c>
      <c r="N30" s="58">
        <v>20</v>
      </c>
      <c r="O30" s="58">
        <v>2</v>
      </c>
      <c r="P30" s="58">
        <v>24</v>
      </c>
      <c r="Q30" s="58">
        <v>18</v>
      </c>
    </row>
    <row r="31" spans="1:17" ht="11.25">
      <c r="A31" s="25">
        <v>4</v>
      </c>
      <c r="B31" s="25">
        <v>13</v>
      </c>
      <c r="C31" s="34">
        <f>B31*2.54</f>
        <v>33.02</v>
      </c>
      <c r="D31" s="25">
        <v>454</v>
      </c>
      <c r="E31" s="35">
        <f>D31/101.8</f>
        <v>4.459724950884087</v>
      </c>
      <c r="F31" s="35">
        <f>E31/B31</f>
        <v>0.34305576545262206</v>
      </c>
      <c r="H31" s="58">
        <v>38</v>
      </c>
      <c r="I31" s="58">
        <v>35</v>
      </c>
      <c r="J31" s="58">
        <v>19</v>
      </c>
      <c r="K31" s="58">
        <v>16</v>
      </c>
      <c r="L31" s="58">
        <v>22</v>
      </c>
      <c r="M31" s="58">
        <v>15</v>
      </c>
      <c r="N31" s="58">
        <v>18</v>
      </c>
      <c r="O31" s="58">
        <v>25</v>
      </c>
      <c r="P31" s="58">
        <v>18</v>
      </c>
      <c r="Q31" s="58">
        <v>24</v>
      </c>
    </row>
    <row r="32" spans="1:17" ht="11.25">
      <c r="A32" s="25">
        <v>5</v>
      </c>
      <c r="B32" s="25">
        <v>12.5</v>
      </c>
      <c r="C32" s="34">
        <f>B32*2.54</f>
        <v>31.75</v>
      </c>
      <c r="D32" s="25">
        <v>470</v>
      </c>
      <c r="E32" s="35">
        <f>D32/101.8</f>
        <v>4.616895874263261</v>
      </c>
      <c r="F32" s="35">
        <f>E32/B32</f>
        <v>0.3693516699410609</v>
      </c>
      <c r="H32" s="58">
        <v>39</v>
      </c>
      <c r="I32" s="58">
        <v>32</v>
      </c>
      <c r="J32" s="58">
        <v>21</v>
      </c>
      <c r="K32" s="58">
        <v>16.5</v>
      </c>
      <c r="L32" s="58">
        <v>19</v>
      </c>
      <c r="M32" s="58">
        <v>17</v>
      </c>
      <c r="N32" s="58">
        <v>18</v>
      </c>
      <c r="O32" s="58">
        <v>24</v>
      </c>
      <c r="P32" s="58">
        <v>21</v>
      </c>
      <c r="Q32" s="58">
        <v>27</v>
      </c>
    </row>
    <row r="33" spans="1:12" ht="11.25">
      <c r="A33" s="29" t="s">
        <v>20</v>
      </c>
      <c r="B33" s="54">
        <f>AVERAGE(B28:B32)</f>
        <v>12.1</v>
      </c>
      <c r="C33" s="37">
        <f>AVERAGE(C28:C32)</f>
        <v>30.733999999999998</v>
      </c>
      <c r="D33" s="38">
        <f>AVERAGE(D28:D32)</f>
        <v>385.4</v>
      </c>
      <c r="E33" s="39">
        <f>AVERAGE(E28:E32)</f>
        <v>3.7858546168958744</v>
      </c>
      <c r="F33" s="39">
        <f>AVERAGE(F28:F32)</f>
        <v>0.3102818217945919</v>
      </c>
      <c r="H33" s="66" t="s">
        <v>21</v>
      </c>
      <c r="I33" s="66"/>
      <c r="J33" s="66"/>
      <c r="K33" s="68">
        <f>AVERAGE(H28:Q32)</f>
        <v>23.13</v>
      </c>
      <c r="L33" s="68"/>
    </row>
    <row r="34" spans="1:12" ht="11.25">
      <c r="A34" s="29"/>
      <c r="B34" s="54"/>
      <c r="C34" s="54"/>
      <c r="D34" s="38"/>
      <c r="E34" s="39"/>
      <c r="F34" s="39"/>
      <c r="H34" s="25"/>
      <c r="I34" s="25"/>
      <c r="J34" s="25"/>
      <c r="K34" s="35"/>
      <c r="L34" s="35"/>
    </row>
    <row r="35" spans="1:7" ht="11.25">
      <c r="A35" s="33">
        <v>36683</v>
      </c>
      <c r="B35" s="24" t="s">
        <v>39</v>
      </c>
      <c r="C35" s="24"/>
      <c r="D35" s="53" t="s">
        <v>15</v>
      </c>
      <c r="E35" s="53"/>
      <c r="F35" s="37">
        <f>K42*F42</f>
        <v>7.484755036121975</v>
      </c>
      <c r="G35" s="19" t="s">
        <v>11</v>
      </c>
    </row>
    <row r="36" spans="1:17" ht="11.25">
      <c r="A36" s="15"/>
      <c r="B36" s="24" t="s">
        <v>16</v>
      </c>
      <c r="C36" s="24" t="s">
        <v>45</v>
      </c>
      <c r="D36" s="24" t="s">
        <v>17</v>
      </c>
      <c r="E36" s="24" t="s">
        <v>170</v>
      </c>
      <c r="F36" s="26" t="s">
        <v>50</v>
      </c>
      <c r="H36" s="66" t="s">
        <v>19</v>
      </c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1.25">
      <c r="A37" s="25">
        <v>1</v>
      </c>
      <c r="B37" s="25">
        <v>11</v>
      </c>
      <c r="C37" s="34">
        <f>B37*2.54</f>
        <v>27.94</v>
      </c>
      <c r="D37" s="25">
        <v>358</v>
      </c>
      <c r="E37" s="35">
        <f>D37/92.277</f>
        <v>3.879623308083271</v>
      </c>
      <c r="F37" s="35">
        <f>E37/B37</f>
        <v>0.3526930280075701</v>
      </c>
      <c r="H37" s="58">
        <v>31</v>
      </c>
      <c r="I37" s="58">
        <v>37</v>
      </c>
      <c r="J37" s="58">
        <v>27</v>
      </c>
      <c r="K37" s="58">
        <v>18</v>
      </c>
      <c r="L37" s="58">
        <v>22</v>
      </c>
      <c r="M37" s="58">
        <v>15</v>
      </c>
      <c r="N37" s="58">
        <v>20</v>
      </c>
      <c r="O37" s="58">
        <v>22</v>
      </c>
      <c r="P37" s="58">
        <v>26</v>
      </c>
      <c r="Q37" s="58">
        <v>22</v>
      </c>
    </row>
    <row r="38" spans="1:17" ht="11.25">
      <c r="A38" s="25">
        <v>2</v>
      </c>
      <c r="B38" s="25">
        <v>11</v>
      </c>
      <c r="C38" s="34">
        <f>B38*2.54</f>
        <v>27.94</v>
      </c>
      <c r="D38" s="25">
        <v>324</v>
      </c>
      <c r="E38" s="35">
        <f>D38/92.277</f>
        <v>3.5111674631815077</v>
      </c>
      <c r="F38" s="35">
        <f>E38/B38</f>
        <v>0.3191970421074098</v>
      </c>
      <c r="H38" s="58">
        <v>31</v>
      </c>
      <c r="I38" s="58">
        <v>37</v>
      </c>
      <c r="J38" s="58">
        <v>23</v>
      </c>
      <c r="K38" s="58">
        <v>16</v>
      </c>
      <c r="L38" s="58">
        <v>21</v>
      </c>
      <c r="M38" s="58">
        <v>17</v>
      </c>
      <c r="N38" s="58">
        <v>18</v>
      </c>
      <c r="O38" s="58">
        <v>19</v>
      </c>
      <c r="P38" s="58">
        <v>22</v>
      </c>
      <c r="Q38" s="58">
        <v>22.5</v>
      </c>
    </row>
    <row r="39" spans="1:17" ht="11.25">
      <c r="A39" s="25">
        <v>3</v>
      </c>
      <c r="B39" s="25">
        <v>10</v>
      </c>
      <c r="C39" s="34">
        <f>B39*2.54</f>
        <v>25.4</v>
      </c>
      <c r="D39" s="25">
        <v>299</v>
      </c>
      <c r="E39" s="35">
        <f>D39/92.277</f>
        <v>3.2402440478125643</v>
      </c>
      <c r="F39" s="35">
        <f>E39/B39</f>
        <v>0.32402440478125644</v>
      </c>
      <c r="H39" s="58">
        <v>34</v>
      </c>
      <c r="I39" s="58">
        <v>35</v>
      </c>
      <c r="J39" s="58">
        <v>21</v>
      </c>
      <c r="K39" s="58">
        <v>16</v>
      </c>
      <c r="L39" s="58">
        <v>27</v>
      </c>
      <c r="M39" s="58">
        <v>15</v>
      </c>
      <c r="N39" s="58">
        <v>19</v>
      </c>
      <c r="O39" s="58">
        <v>0</v>
      </c>
      <c r="P39" s="58">
        <v>23</v>
      </c>
      <c r="Q39" s="58">
        <v>22</v>
      </c>
    </row>
    <row r="40" spans="1:17" ht="11.25">
      <c r="A40" s="25">
        <v>4</v>
      </c>
      <c r="B40" s="25">
        <v>13</v>
      </c>
      <c r="C40" s="34">
        <f>B40*2.54</f>
        <v>33.02</v>
      </c>
      <c r="D40" s="25">
        <v>399</v>
      </c>
      <c r="E40" s="35">
        <f>D40/92.277</f>
        <v>4.323937709288338</v>
      </c>
      <c r="F40" s="35">
        <f>E40/B40</f>
        <v>0.3326105930221799</v>
      </c>
      <c r="H40" s="58">
        <v>38</v>
      </c>
      <c r="I40" s="58">
        <v>34</v>
      </c>
      <c r="J40" s="58">
        <v>19</v>
      </c>
      <c r="K40" s="58">
        <v>16</v>
      </c>
      <c r="L40" s="58">
        <v>22</v>
      </c>
      <c r="M40" s="58">
        <v>16</v>
      </c>
      <c r="N40" s="58">
        <v>18</v>
      </c>
      <c r="O40" s="58">
        <v>26</v>
      </c>
      <c r="P40" s="58">
        <v>20</v>
      </c>
      <c r="Q40" s="58">
        <v>23</v>
      </c>
    </row>
    <row r="41" spans="1:17" ht="11.25">
      <c r="A41" s="25">
        <v>5</v>
      </c>
      <c r="B41" s="25">
        <v>11.5</v>
      </c>
      <c r="C41" s="34">
        <f>B41*2.54</f>
        <v>29.21</v>
      </c>
      <c r="D41" s="25">
        <v>342</v>
      </c>
      <c r="E41" s="35">
        <f>D41/92.277</f>
        <v>3.706232322247147</v>
      </c>
      <c r="F41" s="35">
        <f>E41/B41</f>
        <v>0.32228107149975194</v>
      </c>
      <c r="H41" s="58">
        <v>38</v>
      </c>
      <c r="I41" s="58">
        <v>28</v>
      </c>
      <c r="J41" s="58">
        <v>20</v>
      </c>
      <c r="K41" s="58">
        <v>16</v>
      </c>
      <c r="L41" s="58">
        <v>18</v>
      </c>
      <c r="M41" s="58">
        <v>18</v>
      </c>
      <c r="N41" s="58">
        <v>17</v>
      </c>
      <c r="O41" s="58">
        <v>23</v>
      </c>
      <c r="P41" s="58">
        <v>21</v>
      </c>
      <c r="Q41" s="58">
        <v>24</v>
      </c>
    </row>
    <row r="42" spans="1:12" ht="11.25">
      <c r="A42" s="29" t="s">
        <v>20</v>
      </c>
      <c r="B42" s="54">
        <f>AVERAGE(B37:B41)</f>
        <v>11.3</v>
      </c>
      <c r="C42" s="37">
        <f>AVERAGE(C37:C41)</f>
        <v>28.702000000000005</v>
      </c>
      <c r="D42" s="38">
        <f>AVERAGE(D37:D41)</f>
        <v>344.4</v>
      </c>
      <c r="E42" s="39">
        <f>AVERAGE(E37:E41)</f>
        <v>3.7322409701225654</v>
      </c>
      <c r="F42" s="39">
        <f>AVERAGE(F37:F41)</f>
        <v>0.3301612278836336</v>
      </c>
      <c r="H42" s="66" t="s">
        <v>21</v>
      </c>
      <c r="I42" s="66"/>
      <c r="J42" s="66"/>
      <c r="K42" s="68">
        <f>AVERAGE(H37:Q41)</f>
        <v>22.67</v>
      </c>
      <c r="L42" s="68"/>
    </row>
    <row r="43" spans="1:12" ht="11.25">
      <c r="A43" s="29"/>
      <c r="B43" s="54"/>
      <c r="C43" s="54"/>
      <c r="D43" s="38"/>
      <c r="E43" s="39"/>
      <c r="F43" s="39"/>
      <c r="H43" s="25"/>
      <c r="I43" s="25"/>
      <c r="J43" s="25"/>
      <c r="K43" s="35"/>
      <c r="L43" s="35"/>
    </row>
    <row r="44" spans="1:7" ht="11.25">
      <c r="A44" s="33">
        <v>36684</v>
      </c>
      <c r="B44" s="56" t="s">
        <v>40</v>
      </c>
      <c r="C44" s="56"/>
      <c r="D44" s="53" t="s">
        <v>15</v>
      </c>
      <c r="E44" s="53"/>
      <c r="F44" s="37">
        <f>K51*F51</f>
        <v>5.964190038834858</v>
      </c>
      <c r="G44" s="19" t="s">
        <v>11</v>
      </c>
    </row>
    <row r="45" spans="1:17" ht="11.25">
      <c r="A45" s="15"/>
      <c r="B45" s="24" t="s">
        <v>16</v>
      </c>
      <c r="C45" s="24" t="s">
        <v>45</v>
      </c>
      <c r="D45" s="24" t="s">
        <v>17</v>
      </c>
      <c r="E45" s="24" t="s">
        <v>170</v>
      </c>
      <c r="F45" s="26" t="s">
        <v>50</v>
      </c>
      <c r="H45" s="66" t="s">
        <v>19</v>
      </c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1.25">
      <c r="A46" s="25">
        <v>1</v>
      </c>
      <c r="B46" s="25">
        <v>10</v>
      </c>
      <c r="C46" s="34">
        <f>B46*2.54</f>
        <v>25.4</v>
      </c>
      <c r="D46" s="25">
        <v>340</v>
      </c>
      <c r="E46" s="35">
        <f>D46/92.277</f>
        <v>3.6845584490176315</v>
      </c>
      <c r="F46" s="35">
        <f>E46/B46</f>
        <v>0.36845584490176314</v>
      </c>
      <c r="H46" s="58">
        <v>16</v>
      </c>
      <c r="I46" s="58">
        <v>35</v>
      </c>
      <c r="J46" s="58">
        <v>27</v>
      </c>
      <c r="K46" s="58">
        <v>15</v>
      </c>
      <c r="L46" s="58">
        <v>14</v>
      </c>
      <c r="M46" s="58">
        <v>15</v>
      </c>
      <c r="N46" s="58">
        <v>10</v>
      </c>
      <c r="O46" s="58">
        <v>17</v>
      </c>
      <c r="P46" s="58">
        <v>11</v>
      </c>
      <c r="Q46" s="58">
        <v>21</v>
      </c>
    </row>
    <row r="47" spans="1:17" ht="11.25">
      <c r="A47" s="25">
        <v>2</v>
      </c>
      <c r="B47" s="25">
        <v>9</v>
      </c>
      <c r="C47" s="34">
        <f>B47*2.54</f>
        <v>22.86</v>
      </c>
      <c r="D47" s="25">
        <v>308</v>
      </c>
      <c r="E47" s="35">
        <f>D47/92.277</f>
        <v>3.337776477345384</v>
      </c>
      <c r="F47" s="35">
        <f>E47/B47</f>
        <v>0.370864053038376</v>
      </c>
      <c r="H47" s="58">
        <v>27</v>
      </c>
      <c r="I47" s="58">
        <v>34</v>
      </c>
      <c r="J47" s="58">
        <v>25</v>
      </c>
      <c r="K47" s="58">
        <v>16</v>
      </c>
      <c r="L47" s="58">
        <v>10</v>
      </c>
      <c r="M47" s="58">
        <v>18</v>
      </c>
      <c r="N47" s="58">
        <v>11</v>
      </c>
      <c r="O47" s="58">
        <v>19</v>
      </c>
      <c r="P47" s="58">
        <v>16</v>
      </c>
      <c r="Q47" s="58">
        <v>12</v>
      </c>
    </row>
    <row r="48" spans="1:17" ht="11.25">
      <c r="A48" s="25">
        <v>3</v>
      </c>
      <c r="B48" s="25">
        <v>7</v>
      </c>
      <c r="C48" s="34">
        <f>B48*2.54</f>
        <v>17.78</v>
      </c>
      <c r="D48" s="25">
        <v>200</v>
      </c>
      <c r="E48" s="35">
        <f>D48/92.277</f>
        <v>2.167387322951548</v>
      </c>
      <c r="F48" s="35">
        <f>E48/B48</f>
        <v>0.3096267604216497</v>
      </c>
      <c r="H48" s="58">
        <v>27</v>
      </c>
      <c r="I48" s="58">
        <v>35</v>
      </c>
      <c r="J48" s="58">
        <v>21</v>
      </c>
      <c r="K48" s="58">
        <v>15</v>
      </c>
      <c r="L48" s="58">
        <v>0</v>
      </c>
      <c r="M48" s="58">
        <v>22</v>
      </c>
      <c r="N48" s="58">
        <v>13</v>
      </c>
      <c r="O48" s="58">
        <v>17</v>
      </c>
      <c r="P48" s="58">
        <v>16</v>
      </c>
      <c r="Q48" s="58">
        <v>24</v>
      </c>
    </row>
    <row r="49" spans="1:17" ht="11.25">
      <c r="A49" s="25">
        <v>4</v>
      </c>
      <c r="B49" s="25">
        <v>11</v>
      </c>
      <c r="C49" s="34">
        <f>B49*2.54</f>
        <v>27.94</v>
      </c>
      <c r="D49" s="25">
        <v>311</v>
      </c>
      <c r="E49" s="35">
        <f>D49/92.277</f>
        <v>3.370287287189657</v>
      </c>
      <c r="F49" s="35">
        <f>E49/B49</f>
        <v>0.3063897533808779</v>
      </c>
      <c r="H49" s="58">
        <v>32</v>
      </c>
      <c r="I49" s="58">
        <v>33</v>
      </c>
      <c r="J49" s="58">
        <v>16</v>
      </c>
      <c r="K49" s="58">
        <v>13</v>
      </c>
      <c r="L49" s="58">
        <v>16</v>
      </c>
      <c r="M49" s="58">
        <v>19</v>
      </c>
      <c r="N49" s="58">
        <v>0</v>
      </c>
      <c r="O49" s="58">
        <v>17</v>
      </c>
      <c r="P49" s="58">
        <v>12</v>
      </c>
      <c r="Q49" s="58">
        <v>13</v>
      </c>
    </row>
    <row r="50" spans="1:17" ht="11.25">
      <c r="A50" s="25">
        <v>5</v>
      </c>
      <c r="B50" s="25">
        <v>11</v>
      </c>
      <c r="C50" s="34">
        <f>B50*2.54</f>
        <v>27.94</v>
      </c>
      <c r="D50" s="25">
        <v>321</v>
      </c>
      <c r="E50" s="35">
        <f>D50/92.277</f>
        <v>3.4786566533372345</v>
      </c>
      <c r="F50" s="35">
        <f>E50/B50</f>
        <v>0.3162415139397486</v>
      </c>
      <c r="H50" s="58">
        <v>31</v>
      </c>
      <c r="I50" s="58">
        <v>30</v>
      </c>
      <c r="J50" s="58">
        <v>15</v>
      </c>
      <c r="K50" s="58">
        <v>12</v>
      </c>
      <c r="L50" s="58">
        <v>16</v>
      </c>
      <c r="M50" s="58">
        <v>13</v>
      </c>
      <c r="N50" s="58">
        <v>17</v>
      </c>
      <c r="O50" s="58">
        <v>11</v>
      </c>
      <c r="P50" s="58">
        <v>0</v>
      </c>
      <c r="Q50" s="58">
        <v>17</v>
      </c>
    </row>
    <row r="51" spans="1:12" ht="11.25">
      <c r="A51" s="29" t="s">
        <v>20</v>
      </c>
      <c r="B51" s="54">
        <f>AVERAGE(B46:B50)</f>
        <v>9.6</v>
      </c>
      <c r="C51" s="37">
        <f>AVERAGE(C46:C50)</f>
        <v>24.383999999999997</v>
      </c>
      <c r="D51" s="38">
        <f>AVERAGE(D46:D50)</f>
        <v>296</v>
      </c>
      <c r="E51" s="39">
        <f>AVERAGE(E46:E50)</f>
        <v>3.2077332379682915</v>
      </c>
      <c r="F51" s="39">
        <f>AVERAGE(F46:F50)</f>
        <v>0.3343155851364831</v>
      </c>
      <c r="H51" s="66" t="s">
        <v>21</v>
      </c>
      <c r="I51" s="66"/>
      <c r="J51" s="66"/>
      <c r="K51" s="68">
        <f>AVERAGE(H46:Q50)</f>
        <v>17.84</v>
      </c>
      <c r="L51" s="68"/>
    </row>
    <row r="52" spans="1:12" ht="11.25">
      <c r="A52" s="29"/>
      <c r="B52" s="54"/>
      <c r="C52" s="54"/>
      <c r="D52" s="38"/>
      <c r="E52" s="39"/>
      <c r="F52" s="39"/>
      <c r="H52" s="25"/>
      <c r="I52" s="25"/>
      <c r="J52" s="25"/>
      <c r="K52" s="35"/>
      <c r="L52" s="35"/>
    </row>
    <row r="53" spans="1:7" ht="11.25">
      <c r="A53" s="33">
        <v>36685</v>
      </c>
      <c r="B53" s="56" t="s">
        <v>41</v>
      </c>
      <c r="C53" s="56"/>
      <c r="D53" s="53" t="s">
        <v>15</v>
      </c>
      <c r="E53" s="53"/>
      <c r="F53" s="37">
        <f>K60*F60</f>
        <v>3.7841152746058633</v>
      </c>
      <c r="G53" s="19" t="s">
        <v>11</v>
      </c>
    </row>
    <row r="54" spans="1:17" ht="11.25">
      <c r="A54" s="15"/>
      <c r="B54" s="24" t="s">
        <v>16</v>
      </c>
      <c r="C54" s="24" t="s">
        <v>45</v>
      </c>
      <c r="D54" s="24" t="s">
        <v>17</v>
      </c>
      <c r="E54" s="24" t="s">
        <v>170</v>
      </c>
      <c r="F54" s="26" t="s">
        <v>50</v>
      </c>
      <c r="H54" s="66" t="s">
        <v>19</v>
      </c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11.25">
      <c r="A55" s="25">
        <v>1</v>
      </c>
      <c r="B55" s="25">
        <v>4</v>
      </c>
      <c r="C55" s="34">
        <f>B55*2.54</f>
        <v>10.16</v>
      </c>
      <c r="D55" s="25">
        <v>117</v>
      </c>
      <c r="E55" s="35">
        <f>D55/92.277</f>
        <v>1.2679215839266555</v>
      </c>
      <c r="F55" s="35">
        <f>E55/B55</f>
        <v>0.3169803959816639</v>
      </c>
      <c r="H55" s="58">
        <v>21</v>
      </c>
      <c r="I55" s="58">
        <v>27</v>
      </c>
      <c r="J55" s="58">
        <v>16</v>
      </c>
      <c r="K55" s="58">
        <v>8</v>
      </c>
      <c r="L55" s="58">
        <v>0</v>
      </c>
      <c r="M55" s="58">
        <v>15</v>
      </c>
      <c r="N55" s="58">
        <v>0</v>
      </c>
      <c r="O55" s="58">
        <v>9</v>
      </c>
      <c r="P55" s="58">
        <v>0</v>
      </c>
      <c r="Q55" s="58">
        <v>14</v>
      </c>
    </row>
    <row r="56" spans="1:17" ht="11.25">
      <c r="A56" s="25">
        <v>2</v>
      </c>
      <c r="B56" s="25">
        <v>5.5</v>
      </c>
      <c r="C56" s="34">
        <f>B56*2.54</f>
        <v>13.97</v>
      </c>
      <c r="D56" s="25">
        <v>158</v>
      </c>
      <c r="E56" s="35">
        <f>D56/92.277</f>
        <v>1.712235985131723</v>
      </c>
      <c r="F56" s="35">
        <f>E56/B56</f>
        <v>0.3113156336603133</v>
      </c>
      <c r="H56" s="58">
        <v>21</v>
      </c>
      <c r="I56" s="58">
        <v>27</v>
      </c>
      <c r="J56" s="58">
        <v>13</v>
      </c>
      <c r="K56" s="58">
        <v>8</v>
      </c>
      <c r="L56" s="58">
        <v>0</v>
      </c>
      <c r="M56" s="58">
        <v>12</v>
      </c>
      <c r="N56" s="58">
        <v>0</v>
      </c>
      <c r="O56" s="58">
        <v>0</v>
      </c>
      <c r="P56" s="58">
        <v>0</v>
      </c>
      <c r="Q56" s="58">
        <v>12</v>
      </c>
    </row>
    <row r="57" spans="1:17" ht="11.25">
      <c r="A57" s="25">
        <v>3</v>
      </c>
      <c r="B57" s="25">
        <v>8</v>
      </c>
      <c r="C57" s="34">
        <f>B57*2.54</f>
        <v>20.32</v>
      </c>
      <c r="D57" s="25">
        <v>274</v>
      </c>
      <c r="E57" s="35">
        <f>D57/92.277</f>
        <v>2.9693206324436208</v>
      </c>
      <c r="F57" s="35">
        <f>E57/B57</f>
        <v>0.3711650790554526</v>
      </c>
      <c r="H57" s="58">
        <v>25</v>
      </c>
      <c r="I57" s="58">
        <v>25</v>
      </c>
      <c r="J57" s="58">
        <v>12</v>
      </c>
      <c r="K57" s="58">
        <v>0</v>
      </c>
      <c r="L57" s="58">
        <v>12</v>
      </c>
      <c r="M57" s="58">
        <v>0</v>
      </c>
      <c r="N57" s="58">
        <v>14</v>
      </c>
      <c r="O57" s="58">
        <v>0</v>
      </c>
      <c r="P57" s="58">
        <v>13</v>
      </c>
      <c r="Q57" s="58">
        <v>9</v>
      </c>
    </row>
    <row r="58" spans="1:17" ht="11.25">
      <c r="A58" s="25">
        <v>4</v>
      </c>
      <c r="B58" s="25">
        <v>7</v>
      </c>
      <c r="C58" s="34">
        <f>B58*2.54</f>
        <v>17.78</v>
      </c>
      <c r="D58" s="25">
        <v>289</v>
      </c>
      <c r="E58" s="35">
        <f>D58/92.277</f>
        <v>3.131874681664987</v>
      </c>
      <c r="F58" s="35">
        <f>E58/B58</f>
        <v>0.4474106688092839</v>
      </c>
      <c r="H58" s="58">
        <v>27</v>
      </c>
      <c r="I58" s="58">
        <v>23</v>
      </c>
      <c r="J58" s="58">
        <v>7</v>
      </c>
      <c r="K58" s="58">
        <v>0</v>
      </c>
      <c r="L58" s="58">
        <v>12</v>
      </c>
      <c r="M58" s="58">
        <v>0</v>
      </c>
      <c r="N58" s="58">
        <v>0</v>
      </c>
      <c r="O58" s="58">
        <v>9</v>
      </c>
      <c r="P58" s="58">
        <v>15</v>
      </c>
      <c r="Q58" s="58">
        <v>0</v>
      </c>
    </row>
    <row r="59" spans="1:17" ht="11.25">
      <c r="A59" s="25">
        <v>5</v>
      </c>
      <c r="B59" s="25">
        <v>6</v>
      </c>
      <c r="C59" s="34">
        <f>B59*2.54</f>
        <v>15.24</v>
      </c>
      <c r="D59" s="25">
        <v>214</v>
      </c>
      <c r="E59" s="35">
        <f>D59/92.277</f>
        <v>2.3191044355581565</v>
      </c>
      <c r="F59" s="35">
        <f>E59/B59</f>
        <v>0.3865174059263594</v>
      </c>
      <c r="H59" s="58">
        <v>27</v>
      </c>
      <c r="I59" s="58">
        <v>21</v>
      </c>
      <c r="J59" s="58">
        <v>0</v>
      </c>
      <c r="K59" s="58">
        <v>0</v>
      </c>
      <c r="L59" s="58">
        <v>12</v>
      </c>
      <c r="M59" s="58">
        <v>0</v>
      </c>
      <c r="N59" s="58">
        <v>12</v>
      </c>
      <c r="O59" s="58">
        <v>9</v>
      </c>
      <c r="P59" s="58">
        <v>17</v>
      </c>
      <c r="Q59" s="58">
        <v>12</v>
      </c>
    </row>
    <row r="60" spans="1:12" ht="11.25">
      <c r="A60" s="29" t="s">
        <v>20</v>
      </c>
      <c r="B60" s="54">
        <f>AVERAGE(B55:B59)</f>
        <v>6.1</v>
      </c>
      <c r="C60" s="37">
        <f>AVERAGE(C55:C59)</f>
        <v>15.494</v>
      </c>
      <c r="D60" s="38">
        <f>AVERAGE(D55:D59)</f>
        <v>210.4</v>
      </c>
      <c r="E60" s="39">
        <f>AVERAGE(E55:E59)</f>
        <v>2.2800914637450282</v>
      </c>
      <c r="F60" s="39">
        <f>AVERAGE(F55:F59)</f>
        <v>0.36667783668661463</v>
      </c>
      <c r="H60" s="66" t="s">
        <v>21</v>
      </c>
      <c r="I60" s="66"/>
      <c r="J60" s="66"/>
      <c r="K60" s="68">
        <f>AVERAGE(H55:Q59)</f>
        <v>10.32</v>
      </c>
      <c r="L60" s="68"/>
    </row>
    <row r="61" spans="1:6" ht="11.25">
      <c r="A61" s="24"/>
      <c r="B61" s="24"/>
      <c r="C61" s="24"/>
      <c r="D61" s="24"/>
      <c r="E61" s="24"/>
      <c r="F61" s="24"/>
    </row>
    <row r="62" spans="1:7" ht="11.25">
      <c r="A62" s="33">
        <v>36686</v>
      </c>
      <c r="B62" s="56" t="s">
        <v>42</v>
      </c>
      <c r="C62" s="56"/>
      <c r="D62" s="53" t="s">
        <v>15</v>
      </c>
      <c r="E62" s="53"/>
      <c r="F62" s="37">
        <f>K69*F69</f>
        <v>1.7408789010581311</v>
      </c>
      <c r="G62" s="19" t="s">
        <v>11</v>
      </c>
    </row>
    <row r="63" spans="1:17" ht="11.25">
      <c r="A63" s="15"/>
      <c r="B63" s="24" t="s">
        <v>16</v>
      </c>
      <c r="C63" s="24" t="s">
        <v>45</v>
      </c>
      <c r="D63" s="24" t="s">
        <v>17</v>
      </c>
      <c r="E63" s="24" t="s">
        <v>170</v>
      </c>
      <c r="F63" s="26" t="s">
        <v>50</v>
      </c>
      <c r="H63" s="66" t="s">
        <v>19</v>
      </c>
      <c r="I63" s="66"/>
      <c r="J63" s="66"/>
      <c r="K63" s="66"/>
      <c r="L63" s="66"/>
      <c r="M63" s="66"/>
      <c r="N63" s="66"/>
      <c r="O63" s="66"/>
      <c r="P63" s="66"/>
      <c r="Q63" s="66"/>
    </row>
    <row r="64" spans="1:17" ht="11.25">
      <c r="A64" s="25">
        <v>1</v>
      </c>
      <c r="B64" s="25">
        <v>4</v>
      </c>
      <c r="C64" s="34">
        <f>B64*2.54</f>
        <v>10.16</v>
      </c>
      <c r="D64" s="25">
        <v>75</v>
      </c>
      <c r="E64" s="35">
        <f>D64/92.277</f>
        <v>0.8127702461068305</v>
      </c>
      <c r="F64" s="35">
        <f>E64/B64</f>
        <v>0.20319256152670762</v>
      </c>
      <c r="H64" s="58">
        <v>14</v>
      </c>
      <c r="I64" s="58">
        <v>22</v>
      </c>
      <c r="J64" s="58">
        <v>14</v>
      </c>
      <c r="K64" s="58">
        <v>0</v>
      </c>
      <c r="L64" s="58">
        <v>0</v>
      </c>
      <c r="M64" s="58">
        <v>0</v>
      </c>
      <c r="N64" s="58">
        <v>10</v>
      </c>
      <c r="O64" s="58">
        <v>0</v>
      </c>
      <c r="P64" s="58">
        <v>0</v>
      </c>
      <c r="Q64" s="58">
        <v>9</v>
      </c>
    </row>
    <row r="65" spans="1:17" ht="11.25">
      <c r="A65" s="25">
        <v>2</v>
      </c>
      <c r="B65" s="25">
        <v>8</v>
      </c>
      <c r="C65" s="34">
        <f>B65*2.54</f>
        <v>20.32</v>
      </c>
      <c r="D65" s="25">
        <v>284</v>
      </c>
      <c r="E65" s="35">
        <f>D65/92.277</f>
        <v>3.077689998591198</v>
      </c>
      <c r="F65" s="35">
        <f>E65/B65</f>
        <v>0.38471124982389976</v>
      </c>
      <c r="H65" s="58">
        <v>14</v>
      </c>
      <c r="I65" s="58">
        <v>20</v>
      </c>
      <c r="J65" s="58">
        <v>11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9</v>
      </c>
    </row>
    <row r="66" spans="1:17" ht="11.25">
      <c r="A66" s="25">
        <v>3</v>
      </c>
      <c r="B66" s="25">
        <v>8.5</v>
      </c>
      <c r="C66" s="34">
        <f>B66*2.54</f>
        <v>21.59</v>
      </c>
      <c r="D66" s="25">
        <v>328</v>
      </c>
      <c r="E66" s="35">
        <f>D66/92.277</f>
        <v>3.5545152096405386</v>
      </c>
      <c r="F66" s="35">
        <f>E66/B66</f>
        <v>0.4181782599577104</v>
      </c>
      <c r="H66" s="58">
        <v>14</v>
      </c>
      <c r="I66" s="58">
        <v>18</v>
      </c>
      <c r="J66" s="58">
        <v>5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7</v>
      </c>
    </row>
    <row r="67" spans="1:17" ht="11.25">
      <c r="A67" s="25">
        <v>4</v>
      </c>
      <c r="B67" s="25">
        <v>4</v>
      </c>
      <c r="C67" s="34">
        <f>B67*2.54</f>
        <v>10.16</v>
      </c>
      <c r="D67" s="25">
        <v>133</v>
      </c>
      <c r="E67" s="35">
        <f>D67/92.277</f>
        <v>1.4413125697627795</v>
      </c>
      <c r="F67" s="35">
        <f>E67/B67</f>
        <v>0.3603281424406949</v>
      </c>
      <c r="H67" s="58">
        <v>14</v>
      </c>
      <c r="I67" s="58">
        <v>19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11</v>
      </c>
    </row>
    <row r="68" spans="1:17" ht="11.25">
      <c r="A68" s="25">
        <v>5</v>
      </c>
      <c r="B68" s="25">
        <v>5</v>
      </c>
      <c r="C68" s="34">
        <f>B68*2.54</f>
        <v>12.7</v>
      </c>
      <c r="D68" s="25">
        <v>176</v>
      </c>
      <c r="E68" s="35">
        <f>D68/92.277</f>
        <v>1.9073008441973622</v>
      </c>
      <c r="F68" s="35">
        <f>E68/B68</f>
        <v>0.3814601688394724</v>
      </c>
      <c r="H68" s="58">
        <v>19</v>
      </c>
      <c r="I68" s="58">
        <v>16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3</v>
      </c>
    </row>
    <row r="69" spans="1:12" ht="11.25">
      <c r="A69" s="29" t="s">
        <v>20</v>
      </c>
      <c r="B69" s="54">
        <f>AVERAGE(B64:B68)</f>
        <v>5.9</v>
      </c>
      <c r="C69" s="37">
        <f>AVERAGE(C64:C68)</f>
        <v>14.986</v>
      </c>
      <c r="D69" s="38">
        <f>AVERAGE(D64:D68)</f>
        <v>199.2</v>
      </c>
      <c r="E69" s="39">
        <f>AVERAGE(E64:E68)</f>
        <v>2.158717773659742</v>
      </c>
      <c r="F69" s="39">
        <f>AVERAGE(F64:F68)</f>
        <v>0.349574076517697</v>
      </c>
      <c r="H69" s="66" t="s">
        <v>21</v>
      </c>
      <c r="I69" s="66"/>
      <c r="J69" s="66"/>
      <c r="K69" s="68">
        <f>AVERAGE(H64:Q68)</f>
        <v>4.98</v>
      </c>
      <c r="L69" s="68"/>
    </row>
    <row r="70" spans="1:6" ht="11.25">
      <c r="A70" s="24"/>
      <c r="B70" s="24"/>
      <c r="C70" s="24"/>
      <c r="D70" s="24"/>
      <c r="E70" s="24"/>
      <c r="F70" s="24"/>
    </row>
    <row r="71" spans="1:7" ht="11.25">
      <c r="A71" s="33">
        <v>36687</v>
      </c>
      <c r="B71" s="56" t="s">
        <v>43</v>
      </c>
      <c r="C71" s="56"/>
      <c r="D71" s="53" t="s">
        <v>15</v>
      </c>
      <c r="E71" s="53"/>
      <c r="F71" s="37">
        <f>K78*F78</f>
        <v>0.752178043643956</v>
      </c>
      <c r="G71" s="19" t="s">
        <v>11</v>
      </c>
    </row>
    <row r="72" spans="1:17" ht="11.25">
      <c r="A72" s="15"/>
      <c r="B72" s="24" t="s">
        <v>16</v>
      </c>
      <c r="C72" s="24" t="s">
        <v>45</v>
      </c>
      <c r="D72" s="24" t="s">
        <v>17</v>
      </c>
      <c r="E72" s="24" t="s">
        <v>170</v>
      </c>
      <c r="F72" s="26" t="s">
        <v>50</v>
      </c>
      <c r="H72" s="66" t="s">
        <v>19</v>
      </c>
      <c r="I72" s="66"/>
      <c r="J72" s="66"/>
      <c r="K72" s="66"/>
      <c r="L72" s="66"/>
      <c r="M72" s="66"/>
      <c r="N72" s="66"/>
      <c r="O72" s="66"/>
      <c r="P72" s="66"/>
      <c r="Q72" s="66"/>
    </row>
    <row r="73" spans="1:17" ht="11.25">
      <c r="A73" s="25">
        <v>1</v>
      </c>
      <c r="B73" s="25">
        <v>5</v>
      </c>
      <c r="C73" s="34">
        <f>B73*2.54</f>
        <v>12.7</v>
      </c>
      <c r="D73" s="25">
        <v>219</v>
      </c>
      <c r="E73" s="35">
        <f>D73/92.277</f>
        <v>2.373289118631945</v>
      </c>
      <c r="F73" s="35">
        <f>E73/B73</f>
        <v>0.474657823726389</v>
      </c>
      <c r="H73" s="58">
        <v>0</v>
      </c>
      <c r="I73" s="58">
        <v>3</v>
      </c>
      <c r="J73" s="58">
        <v>12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ht="11.25">
      <c r="A74" s="25">
        <v>2</v>
      </c>
      <c r="B74" s="25">
        <v>6</v>
      </c>
      <c r="C74" s="34">
        <f>B74*2.54</f>
        <v>15.24</v>
      </c>
      <c r="D74" s="25">
        <v>202</v>
      </c>
      <c r="E74" s="35">
        <f>D74/92.277</f>
        <v>2.1890611961810635</v>
      </c>
      <c r="F74" s="35">
        <f>E74/B74</f>
        <v>0.36484353269684394</v>
      </c>
      <c r="H74" s="58">
        <v>0</v>
      </c>
      <c r="I74" s="58">
        <v>7</v>
      </c>
      <c r="J74" s="58">
        <v>11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1:17" ht="11.25">
      <c r="A75" s="25">
        <v>3</v>
      </c>
      <c r="B75" s="25">
        <v>4</v>
      </c>
      <c r="C75" s="34">
        <f>B75*2.54</f>
        <v>10.16</v>
      </c>
      <c r="D75" s="25">
        <v>178</v>
      </c>
      <c r="E75" s="35">
        <f>D75/92.277</f>
        <v>1.9289747174268776</v>
      </c>
      <c r="F75" s="35">
        <f>E75/B75</f>
        <v>0.4822436793567194</v>
      </c>
      <c r="H75" s="58">
        <v>0</v>
      </c>
      <c r="I75" s="58">
        <v>11</v>
      </c>
      <c r="J75" s="58">
        <v>8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</row>
    <row r="76" spans="1:17" ht="11.25">
      <c r="A76" s="25">
        <v>4</v>
      </c>
      <c r="B76" s="25">
        <v>4</v>
      </c>
      <c r="C76" s="34">
        <f>B76*2.54</f>
        <v>10.16</v>
      </c>
      <c r="D76" s="25">
        <v>191</v>
      </c>
      <c r="E76" s="35">
        <f>D76/92.277</f>
        <v>2.069854893418728</v>
      </c>
      <c r="F76" s="35">
        <f>E76/B76</f>
        <v>0.517463723354682</v>
      </c>
      <c r="H76" s="58">
        <v>0</v>
      </c>
      <c r="I76" s="58">
        <v>12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</row>
    <row r="77" spans="1:17" ht="11.25">
      <c r="A77" s="25">
        <v>5</v>
      </c>
      <c r="B77" s="25">
        <v>5.5</v>
      </c>
      <c r="C77" s="34">
        <f>B77*2.54</f>
        <v>13.97</v>
      </c>
      <c r="D77" s="25">
        <v>306</v>
      </c>
      <c r="E77" s="35">
        <f>D77/92.277</f>
        <v>3.3161026041158683</v>
      </c>
      <c r="F77" s="35">
        <f>E77/B77</f>
        <v>0.6029277462028851</v>
      </c>
      <c r="H77" s="58">
        <v>0</v>
      </c>
      <c r="I77" s="58">
        <v>13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</row>
    <row r="78" spans="1:12" ht="11.25">
      <c r="A78" s="29" t="s">
        <v>20</v>
      </c>
      <c r="B78" s="54">
        <f>AVERAGE(B73:B77)</f>
        <v>4.9</v>
      </c>
      <c r="C78" s="37">
        <f>AVERAGE(C73:C77)</f>
        <v>12.445999999999998</v>
      </c>
      <c r="D78" s="38">
        <f>AVERAGE(D73:D77)</f>
        <v>219.2</v>
      </c>
      <c r="E78" s="39">
        <f>AVERAGE(E73:E77)</f>
        <v>2.3754565059548964</v>
      </c>
      <c r="F78" s="39">
        <f>AVERAGE(F73:F77)</f>
        <v>0.48842730106750387</v>
      </c>
      <c r="H78" s="66" t="s">
        <v>21</v>
      </c>
      <c r="I78" s="66"/>
      <c r="J78" s="66"/>
      <c r="K78" s="68">
        <f>AVERAGE(H73:Q77)</f>
        <v>1.54</v>
      </c>
      <c r="L78" s="68"/>
    </row>
    <row r="79" spans="1:6" ht="11.25">
      <c r="A79" s="24"/>
      <c r="B79" s="24"/>
      <c r="C79" s="24"/>
      <c r="D79" s="24"/>
      <c r="E79" s="24"/>
      <c r="F79" s="24"/>
    </row>
    <row r="80" spans="1:7" ht="11.25">
      <c r="A80" s="33">
        <v>36688</v>
      </c>
      <c r="B80" s="56" t="s">
        <v>44</v>
      </c>
      <c r="C80" s="56"/>
      <c r="D80" s="53" t="s">
        <v>15</v>
      </c>
      <c r="E80" s="53"/>
      <c r="F80" s="37">
        <f>K87*F87</f>
        <v>0.6243440944113917</v>
      </c>
      <c r="G80" s="19" t="s">
        <v>11</v>
      </c>
    </row>
    <row r="81" spans="1:17" ht="11.25">
      <c r="A81" s="15"/>
      <c r="B81" s="24" t="s">
        <v>16</v>
      </c>
      <c r="C81" s="24" t="s">
        <v>45</v>
      </c>
      <c r="D81" s="24" t="s">
        <v>17</v>
      </c>
      <c r="E81" s="24" t="s">
        <v>170</v>
      </c>
      <c r="F81" s="26" t="s">
        <v>50</v>
      </c>
      <c r="H81" s="66" t="s">
        <v>19</v>
      </c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11.25">
      <c r="A82" s="25">
        <v>1</v>
      </c>
      <c r="B82" s="25">
        <v>3</v>
      </c>
      <c r="C82" s="34">
        <f>B82*2.54</f>
        <v>7.62</v>
      </c>
      <c r="D82" s="25">
        <v>121</v>
      </c>
      <c r="E82" s="35">
        <f>D82/92.277</f>
        <v>1.3112693303856866</v>
      </c>
      <c r="F82" s="35">
        <f>E82/B82</f>
        <v>0.43708977679522887</v>
      </c>
      <c r="H82" s="58">
        <v>0</v>
      </c>
      <c r="I82" s="58">
        <v>11</v>
      </c>
      <c r="J82" s="58">
        <v>11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</row>
    <row r="83" spans="1:17" ht="11.25">
      <c r="A83" s="25">
        <v>2</v>
      </c>
      <c r="B83" s="25">
        <v>4</v>
      </c>
      <c r="C83" s="34">
        <f>B83*2.54</f>
        <v>10.16</v>
      </c>
      <c r="D83" s="25">
        <v>167</v>
      </c>
      <c r="E83" s="35">
        <f>D83/92.277</f>
        <v>1.8097684146645425</v>
      </c>
      <c r="F83" s="35">
        <f>E83/B83</f>
        <v>0.45244210366613563</v>
      </c>
      <c r="H83" s="58">
        <v>0</v>
      </c>
      <c r="I83" s="58">
        <v>11</v>
      </c>
      <c r="J83" s="58">
        <v>7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</row>
    <row r="84" spans="1:17" ht="11.25">
      <c r="A84" s="25">
        <v>3</v>
      </c>
      <c r="B84" s="25">
        <v>10</v>
      </c>
      <c r="C84" s="34">
        <f>B84*2.54</f>
        <v>25.4</v>
      </c>
      <c r="D84" s="25">
        <v>280</v>
      </c>
      <c r="E84" s="35">
        <f>D84/92.277</f>
        <v>3.0343422521321672</v>
      </c>
      <c r="F84" s="35">
        <f>E84/B84</f>
        <v>0.3034342252132167</v>
      </c>
      <c r="H84" s="58">
        <v>0</v>
      </c>
      <c r="I84" s="58">
        <v>11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ht="11.25">
      <c r="A85" s="25">
        <v>4</v>
      </c>
      <c r="B85" s="25">
        <v>4.5</v>
      </c>
      <c r="C85" s="34">
        <f>B85*2.54</f>
        <v>11.43</v>
      </c>
      <c r="D85" s="25">
        <v>150</v>
      </c>
      <c r="E85" s="35">
        <f>D85/92.277</f>
        <v>1.625540492213661</v>
      </c>
      <c r="F85" s="35">
        <f>E85/B85</f>
        <v>0.36123122049192463</v>
      </c>
      <c r="H85" s="58">
        <v>6</v>
      </c>
      <c r="I85" s="58">
        <v>13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ht="11.25">
      <c r="A86" s="25">
        <v>5</v>
      </c>
      <c r="B86" s="25">
        <v>5</v>
      </c>
      <c r="C86" s="34">
        <f>B86*2.54</f>
        <v>12.7</v>
      </c>
      <c r="D86" s="25">
        <v>172</v>
      </c>
      <c r="E86" s="35">
        <f>D86/92.277</f>
        <v>1.8639530977383314</v>
      </c>
      <c r="F86" s="35">
        <f>E86/B86</f>
        <v>0.3727906195476663</v>
      </c>
      <c r="H86" s="58">
        <v>0</v>
      </c>
      <c r="I86" s="58">
        <v>11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</row>
    <row r="87" spans="1:12" ht="11.25">
      <c r="A87" s="29" t="s">
        <v>20</v>
      </c>
      <c r="B87" s="54">
        <f>AVERAGE(B82:B86)</f>
        <v>5.3</v>
      </c>
      <c r="C87" s="37">
        <f>AVERAGE(C82:C86)</f>
        <v>13.462</v>
      </c>
      <c r="D87" s="38">
        <f>AVERAGE(D82:D86)</f>
        <v>178</v>
      </c>
      <c r="E87" s="39">
        <f>AVERAGE(E82:E86)</f>
        <v>1.9289747174268776</v>
      </c>
      <c r="F87" s="39">
        <f>AVERAGE(F82:F86)</f>
        <v>0.3853975891428344</v>
      </c>
      <c r="H87" s="66" t="s">
        <v>21</v>
      </c>
      <c r="I87" s="66"/>
      <c r="J87" s="66"/>
      <c r="K87" s="68">
        <f>AVERAGE(H82:Q86)</f>
        <v>1.62</v>
      </c>
      <c r="L87" s="68"/>
    </row>
  </sheetData>
  <mergeCells count="24">
    <mergeCell ref="H81:Q81"/>
    <mergeCell ref="H87:J87"/>
    <mergeCell ref="K87:L87"/>
    <mergeCell ref="H72:Q72"/>
    <mergeCell ref="H78:J78"/>
    <mergeCell ref="K78:L78"/>
    <mergeCell ref="H63:Q63"/>
    <mergeCell ref="H69:J69"/>
    <mergeCell ref="K69:L69"/>
    <mergeCell ref="H54:Q54"/>
    <mergeCell ref="H60:J60"/>
    <mergeCell ref="K60:L60"/>
    <mergeCell ref="H45:Q45"/>
    <mergeCell ref="H51:J51"/>
    <mergeCell ref="K51:L51"/>
    <mergeCell ref="H36:Q36"/>
    <mergeCell ref="H42:J42"/>
    <mergeCell ref="K42:L42"/>
    <mergeCell ref="H27:Q27"/>
    <mergeCell ref="H33:J33"/>
    <mergeCell ref="K33:L33"/>
    <mergeCell ref="H18:Q18"/>
    <mergeCell ref="H24:J24"/>
    <mergeCell ref="K24:L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B5" sqref="B5:B11"/>
    </sheetView>
  </sheetViews>
  <sheetFormatPr defaultColWidth="9.140625" defaultRowHeight="12.75"/>
  <cols>
    <col min="1" max="1" width="14.57421875" style="0" customWidth="1"/>
    <col min="4" max="4" width="12.7109375" style="0" customWidth="1"/>
    <col min="6" max="6" width="8.28125" style="0" customWidth="1"/>
    <col min="7" max="7" width="12.57421875" style="0" customWidth="1"/>
    <col min="9" max="9" width="8.421875" style="0" customWidth="1"/>
    <col min="10" max="10" width="13.421875" style="48" customWidth="1"/>
    <col min="12" max="12" width="11.28125" style="0" bestFit="1" customWidth="1"/>
    <col min="13" max="13" width="12.28125" style="0" bestFit="1" customWidth="1"/>
    <col min="15" max="15" width="9.28125" style="0" bestFit="1" customWidth="1"/>
    <col min="16" max="16" width="12.28125" style="0" customWidth="1"/>
  </cols>
  <sheetData>
    <row r="1" spans="1:16" ht="12.75">
      <c r="A1" s="6" t="s">
        <v>56</v>
      </c>
      <c r="D1" s="6" t="s">
        <v>59</v>
      </c>
      <c r="G1" s="6" t="s">
        <v>69</v>
      </c>
      <c r="J1" s="44" t="s">
        <v>58</v>
      </c>
      <c r="K1" s="12"/>
      <c r="L1" s="12"/>
      <c r="M1" s="14" t="s">
        <v>57</v>
      </c>
      <c r="N1" s="12"/>
      <c r="O1" s="12"/>
      <c r="P1" s="6" t="s">
        <v>117</v>
      </c>
    </row>
    <row r="2" spans="2:17" ht="12.75">
      <c r="B2" t="s">
        <v>110</v>
      </c>
      <c r="E2" t="s">
        <v>110</v>
      </c>
      <c r="H2" t="s">
        <v>110</v>
      </c>
      <c r="J2"/>
      <c r="K2" t="s">
        <v>110</v>
      </c>
      <c r="L2" s="12"/>
      <c r="N2" t="s">
        <v>110</v>
      </c>
      <c r="O2" s="12"/>
      <c r="Q2" t="s">
        <v>110</v>
      </c>
    </row>
    <row r="3" spans="1:17" ht="12.75">
      <c r="A3" t="s">
        <v>112</v>
      </c>
      <c r="B3" t="s">
        <v>111</v>
      </c>
      <c r="D3" t="s">
        <v>112</v>
      </c>
      <c r="E3" t="s">
        <v>111</v>
      </c>
      <c r="G3" t="s">
        <v>112</v>
      </c>
      <c r="H3" t="s">
        <v>111</v>
      </c>
      <c r="J3" t="s">
        <v>112</v>
      </c>
      <c r="K3" t="s">
        <v>111</v>
      </c>
      <c r="M3" t="s">
        <v>112</v>
      </c>
      <c r="N3" t="s">
        <v>111</v>
      </c>
      <c r="P3" t="s">
        <v>112</v>
      </c>
      <c r="Q3" t="s">
        <v>111</v>
      </c>
    </row>
    <row r="4" ht="12.75">
      <c r="L4" s="24"/>
    </row>
    <row r="5" spans="1:17" ht="12.75">
      <c r="A5" s="49">
        <v>36665.541666666664</v>
      </c>
      <c r="B5" s="9">
        <v>15.337721376085383</v>
      </c>
      <c r="D5" s="41">
        <v>36637.458333333336</v>
      </c>
      <c r="E5" s="9">
        <v>6.965280111994198</v>
      </c>
      <c r="G5" s="41">
        <v>36639.625</v>
      </c>
      <c r="H5" s="42">
        <v>10.157567716040795</v>
      </c>
      <c r="J5" s="49">
        <v>36636.364583333336</v>
      </c>
      <c r="K5" s="10">
        <v>11.112502661535906</v>
      </c>
      <c r="L5" s="10"/>
      <c r="M5" s="49">
        <v>36636.364583333336</v>
      </c>
      <c r="N5" s="10">
        <v>6.480767550411066</v>
      </c>
      <c r="P5" s="49">
        <v>36637.458333333336</v>
      </c>
      <c r="Q5" s="10">
        <v>15.029843226680436</v>
      </c>
    </row>
    <row r="6" spans="1:17" ht="12.75">
      <c r="A6" s="49">
        <v>36676.479166666664</v>
      </c>
      <c r="B6" s="9">
        <v>15.960406026054963</v>
      </c>
      <c r="D6" s="41">
        <v>36666.541666666664</v>
      </c>
      <c r="E6" s="9">
        <v>16.257320290086675</v>
      </c>
      <c r="G6" s="41">
        <v>36665.555555555555</v>
      </c>
      <c r="H6" s="42">
        <v>14.502827432336836</v>
      </c>
      <c r="J6" s="49">
        <v>36666.40277777778</v>
      </c>
      <c r="K6" s="10">
        <v>12.80951191104914</v>
      </c>
      <c r="L6" s="10"/>
      <c r="M6" s="49">
        <v>36677.38888888889</v>
      </c>
      <c r="N6" s="10">
        <v>6.180874593763086</v>
      </c>
      <c r="P6" s="49">
        <v>36665.708333333336</v>
      </c>
      <c r="Q6" s="10">
        <v>20.474561058094462</v>
      </c>
    </row>
    <row r="7" spans="1:17" ht="12.75">
      <c r="A7" s="49">
        <v>36679.677083333336</v>
      </c>
      <c r="B7" s="9">
        <v>13.052125374732821</v>
      </c>
      <c r="D7" s="41">
        <v>36676.541666666664</v>
      </c>
      <c r="E7" s="9">
        <v>17.073220894570078</v>
      </c>
      <c r="G7" s="41">
        <v>36676.583333333336</v>
      </c>
      <c r="H7" s="9">
        <v>14.665815278220625</v>
      </c>
      <c r="J7" s="49">
        <v>36677.40277777778</v>
      </c>
      <c r="K7" s="10">
        <v>14.941328311178019</v>
      </c>
      <c r="L7" s="10"/>
      <c r="M7" s="49">
        <v>36682.555555555555</v>
      </c>
      <c r="N7" s="10">
        <v>7.17681853810891</v>
      </c>
      <c r="P7" s="49">
        <v>36676.416666666664</v>
      </c>
      <c r="Q7" s="10">
        <v>17.246155702456363</v>
      </c>
    </row>
    <row r="8" spans="1:17" ht="12.75">
      <c r="A8" s="49">
        <v>36681.385416666664</v>
      </c>
      <c r="B8" s="9">
        <v>11.891277541921399</v>
      </c>
      <c r="D8" s="41">
        <v>36679.625</v>
      </c>
      <c r="E8" s="9">
        <v>14.212269253120704</v>
      </c>
      <c r="G8" s="41">
        <v>36680.5</v>
      </c>
      <c r="H8" s="9">
        <v>14.146664454973669</v>
      </c>
      <c r="J8" s="49">
        <v>36682.614583333336</v>
      </c>
      <c r="K8" s="10">
        <v>8.374051554772713</v>
      </c>
      <c r="L8" s="10"/>
      <c r="M8" s="49">
        <v>36683.32986111111</v>
      </c>
      <c r="N8" s="10">
        <v>6.784584876898109</v>
      </c>
      <c r="P8" s="49">
        <v>36678.416666666664</v>
      </c>
      <c r="Q8" s="10">
        <f>'Upper Kuparuk'!F38</f>
        <v>16.95590409171573</v>
      </c>
    </row>
    <row r="9" spans="1:17" ht="12.75">
      <c r="A9" s="49">
        <v>36683.29513888889</v>
      </c>
      <c r="B9" s="9">
        <v>11.286054996203903</v>
      </c>
      <c r="D9" s="41">
        <v>36681.354166666664</v>
      </c>
      <c r="E9" s="9">
        <v>14.220859401259935</v>
      </c>
      <c r="G9" s="41">
        <v>36683.6875</v>
      </c>
      <c r="H9" s="9">
        <v>9.150677317480959</v>
      </c>
      <c r="J9" s="49">
        <v>36683.410416666666</v>
      </c>
      <c r="K9" s="10">
        <v>6.685714789426076</v>
      </c>
      <c r="L9" s="10"/>
      <c r="M9" s="49">
        <v>36684.305555555555</v>
      </c>
      <c r="N9" s="10">
        <v>5.4062629097599615</v>
      </c>
      <c r="P9" s="49">
        <v>36680.416666666664</v>
      </c>
      <c r="Q9" s="10">
        <v>17.101685668587372</v>
      </c>
    </row>
    <row r="10" spans="1:17" ht="12.75">
      <c r="A10" s="49">
        <v>36685.29513888889</v>
      </c>
      <c r="B10" s="9">
        <v>2.2996702058907923</v>
      </c>
      <c r="C10" s="4"/>
      <c r="D10" s="41">
        <v>36683.354166666664</v>
      </c>
      <c r="E10" s="9">
        <v>11.838520633049349</v>
      </c>
      <c r="G10" s="41">
        <v>36684.583333333336</v>
      </c>
      <c r="H10" s="9">
        <v>8.207938159225545</v>
      </c>
      <c r="J10" s="49">
        <v>36684.375</v>
      </c>
      <c r="K10" s="10">
        <v>6.207925813615787</v>
      </c>
      <c r="L10" s="10"/>
      <c r="M10" s="49">
        <v>36685.3125</v>
      </c>
      <c r="N10" s="10">
        <v>3.430125787768224</v>
      </c>
      <c r="P10" s="49">
        <v>36681.583333333336</v>
      </c>
      <c r="Q10" s="10">
        <v>16.467632132901315</v>
      </c>
    </row>
    <row r="11" spans="1:17" ht="12.75">
      <c r="A11" s="49">
        <v>36687.625</v>
      </c>
      <c r="B11" s="9">
        <v>0</v>
      </c>
      <c r="C11" s="1"/>
      <c r="D11" s="41">
        <v>36683.64166666667</v>
      </c>
      <c r="E11" s="9">
        <v>10.45716437215484</v>
      </c>
      <c r="G11" s="41">
        <v>36685.65972222222</v>
      </c>
      <c r="H11" s="9">
        <v>3.45612165932693</v>
      </c>
      <c r="J11" s="49">
        <v>36685.375</v>
      </c>
      <c r="K11" s="10">
        <v>3.777000389585024</v>
      </c>
      <c r="L11" s="10"/>
      <c r="M11" s="49">
        <v>36686.29513888889</v>
      </c>
      <c r="N11" s="10">
        <v>1.578026349243037</v>
      </c>
      <c r="P11" s="49">
        <v>36682.572916666664</v>
      </c>
      <c r="Q11" s="10">
        <v>9.809444117661007</v>
      </c>
    </row>
    <row r="12" spans="3:17" ht="12.75">
      <c r="C12" s="1"/>
      <c r="D12" s="41">
        <v>36685.618055555555</v>
      </c>
      <c r="E12" s="43">
        <v>0</v>
      </c>
      <c r="G12" s="41">
        <v>36686.558333333334</v>
      </c>
      <c r="H12" s="9">
        <v>2.008125270914608</v>
      </c>
      <c r="J12" s="49">
        <v>36686.395833333336</v>
      </c>
      <c r="K12" s="10">
        <v>1.6616764898493779</v>
      </c>
      <c r="L12" s="10"/>
      <c r="M12" s="49">
        <v>36687.69236111111</v>
      </c>
      <c r="N12" s="10">
        <v>0.6818146692861822</v>
      </c>
      <c r="P12" s="49">
        <v>36683.416666666664</v>
      </c>
      <c r="Q12" s="10">
        <v>4.848881577083424</v>
      </c>
    </row>
    <row r="13" spans="1:17" ht="12.75">
      <c r="A13" s="1"/>
      <c r="B13" s="1"/>
      <c r="C13" s="1"/>
      <c r="D13" s="1"/>
      <c r="E13" s="1"/>
      <c r="F13" s="1"/>
      <c r="G13" s="41">
        <v>36687.524305555555</v>
      </c>
      <c r="H13" s="9">
        <v>1.1618685605681704</v>
      </c>
      <c r="J13" s="49">
        <v>36687.805555555555</v>
      </c>
      <c r="K13" s="10">
        <v>0.2778912901113294</v>
      </c>
      <c r="L13" s="10"/>
      <c r="M13" s="49">
        <v>36688.40625</v>
      </c>
      <c r="N13" s="10">
        <v>0.5659390962671906</v>
      </c>
      <c r="P13" s="49">
        <v>36684.416666666664</v>
      </c>
      <c r="Q13" s="10">
        <v>1.317462928755979</v>
      </c>
    </row>
    <row r="14" spans="1:17" ht="12.75">
      <c r="A14" s="1"/>
      <c r="B14" s="1"/>
      <c r="C14" s="1"/>
      <c r="D14" s="1"/>
      <c r="E14" s="1"/>
      <c r="F14" s="1"/>
      <c r="G14" s="41">
        <v>36688.625</v>
      </c>
      <c r="H14" s="9">
        <v>0.3012251823695256</v>
      </c>
      <c r="J14" s="46"/>
      <c r="K14" s="2"/>
      <c r="L14" s="10"/>
      <c r="M14" s="1"/>
      <c r="N14" s="10"/>
      <c r="O14" s="10"/>
      <c r="P14" s="49">
        <v>36685.479166666664</v>
      </c>
      <c r="Q14" s="10">
        <v>0</v>
      </c>
    </row>
    <row r="15" spans="1:17" ht="12.75">
      <c r="A15" s="1"/>
      <c r="B15" s="1"/>
      <c r="C15" s="1"/>
      <c r="D15" s="1"/>
      <c r="E15" s="1"/>
      <c r="F15" s="1"/>
      <c r="G15" s="12"/>
      <c r="H15" s="1"/>
      <c r="I15" s="1"/>
      <c r="J15" s="46"/>
      <c r="K15" s="2"/>
      <c r="L15" s="11"/>
      <c r="M15" s="1"/>
      <c r="N15" s="10"/>
      <c r="O15" s="10"/>
      <c r="P15" s="1"/>
      <c r="Q15" s="2"/>
    </row>
    <row r="16" spans="1:17" ht="12.75">
      <c r="A16" s="6"/>
      <c r="B16" s="7"/>
      <c r="C16" s="7"/>
      <c r="D16" s="1"/>
      <c r="E16" s="1"/>
      <c r="F16" s="1"/>
      <c r="G16" s="12"/>
      <c r="H16" s="1"/>
      <c r="I16" s="1"/>
      <c r="J16" s="46"/>
      <c r="K16" s="2"/>
      <c r="L16" s="12"/>
      <c r="M16" s="1"/>
      <c r="N16" s="10"/>
      <c r="O16" s="10"/>
      <c r="P16" s="1"/>
      <c r="Q16" s="2"/>
    </row>
    <row r="17" spans="4:17" ht="12.75">
      <c r="D17" s="1"/>
      <c r="E17" s="1"/>
      <c r="F17" s="1"/>
      <c r="G17" s="12"/>
      <c r="H17" s="1"/>
      <c r="I17" s="1"/>
      <c r="J17" s="46"/>
      <c r="K17" s="2"/>
      <c r="L17" s="12"/>
      <c r="M17" s="1"/>
      <c r="N17" s="10"/>
      <c r="O17" s="10"/>
      <c r="P17" s="1"/>
      <c r="Q17" s="2"/>
    </row>
    <row r="18" spans="1:17" ht="12.75">
      <c r="A18" s="3"/>
      <c r="B18" s="4"/>
      <c r="C18" s="4"/>
      <c r="D18" s="1"/>
      <c r="E18" s="1"/>
      <c r="F18" s="1"/>
      <c r="G18" s="12"/>
      <c r="H18" s="12"/>
      <c r="I18" s="12"/>
      <c r="J18" s="46"/>
      <c r="K18" s="2"/>
      <c r="L18" s="24"/>
      <c r="M18" s="1"/>
      <c r="N18" s="10"/>
      <c r="O18" s="10"/>
      <c r="P18" s="1"/>
      <c r="Q18" s="2"/>
    </row>
    <row r="19" spans="1:17" ht="12.75">
      <c r="A19" s="1"/>
      <c r="B19" s="1"/>
      <c r="C19" s="1"/>
      <c r="D19" s="1"/>
      <c r="E19" s="1"/>
      <c r="F19" s="1"/>
      <c r="G19" s="1"/>
      <c r="H19" s="13"/>
      <c r="I19" s="13"/>
      <c r="J19" s="46"/>
      <c r="K19" s="2"/>
      <c r="L19" s="1"/>
      <c r="M19" s="1"/>
      <c r="N19" s="10"/>
      <c r="O19" s="10"/>
      <c r="P19" s="1"/>
      <c r="Q19" s="2"/>
    </row>
    <row r="20" spans="1:17" ht="12.75">
      <c r="A20" s="1"/>
      <c r="B20" s="1"/>
      <c r="C20" s="1"/>
      <c r="D20" s="1"/>
      <c r="E20" s="1"/>
      <c r="F20" s="1"/>
      <c r="G20" s="1"/>
      <c r="H20" s="13"/>
      <c r="I20" s="13"/>
      <c r="J20" s="46"/>
      <c r="K20" s="2"/>
      <c r="L20" s="1"/>
      <c r="M20" s="1"/>
      <c r="N20" s="10"/>
      <c r="O20" s="10"/>
      <c r="P20" s="1"/>
      <c r="Q20" s="2"/>
    </row>
    <row r="21" spans="1:17" ht="12.75">
      <c r="A21" s="1"/>
      <c r="B21" s="1"/>
      <c r="C21" s="1"/>
      <c r="D21" s="1"/>
      <c r="E21" s="1"/>
      <c r="F21" s="1"/>
      <c r="G21" s="1"/>
      <c r="H21" s="13"/>
      <c r="I21" s="13"/>
      <c r="J21" s="46"/>
      <c r="K21" s="2"/>
      <c r="L21" s="1"/>
      <c r="M21" s="1"/>
      <c r="N21" s="10"/>
      <c r="O21" s="10"/>
      <c r="P21" s="1"/>
      <c r="Q21" s="2"/>
    </row>
    <row r="22" spans="1:17" ht="12.75">
      <c r="A22" s="1"/>
      <c r="B22" s="1"/>
      <c r="C22" s="1"/>
      <c r="D22" s="14"/>
      <c r="E22" s="7"/>
      <c r="F22" s="7"/>
      <c r="G22" s="1"/>
      <c r="H22" s="13"/>
      <c r="I22" s="13"/>
      <c r="J22" s="46"/>
      <c r="K22" s="2"/>
      <c r="L22" s="1"/>
      <c r="M22" s="1"/>
      <c r="N22" s="10"/>
      <c r="O22" s="10"/>
      <c r="P22" s="1"/>
      <c r="Q22" s="2"/>
    </row>
    <row r="23" spans="1:17" ht="12.75">
      <c r="A23" s="1"/>
      <c r="B23" s="1"/>
      <c r="C23" s="1"/>
      <c r="D23" s="12"/>
      <c r="E23" s="12"/>
      <c r="F23" s="12"/>
      <c r="G23" s="1"/>
      <c r="H23" s="13"/>
      <c r="I23" s="13"/>
      <c r="J23" s="44"/>
      <c r="K23" s="8"/>
      <c r="L23" s="1"/>
      <c r="M23" s="14"/>
      <c r="N23" s="11"/>
      <c r="O23" s="11"/>
      <c r="P23" s="1"/>
      <c r="Q23" s="2"/>
    </row>
    <row r="24" spans="1:17" ht="12.75">
      <c r="A24" s="6"/>
      <c r="B24" s="7"/>
      <c r="C24" s="7"/>
      <c r="D24" s="12"/>
      <c r="E24" s="12"/>
      <c r="F24" s="12"/>
      <c r="G24" s="1"/>
      <c r="H24" s="13"/>
      <c r="I24" s="13"/>
      <c r="J24" s="41"/>
      <c r="K24" s="12"/>
      <c r="L24" s="7"/>
      <c r="M24" s="12"/>
      <c r="N24" s="12"/>
      <c r="O24" s="12"/>
      <c r="P24" s="6"/>
      <c r="Q24" s="8"/>
    </row>
    <row r="25" spans="4:15" ht="12.75">
      <c r="D25" s="15"/>
      <c r="E25" s="24"/>
      <c r="F25" s="24"/>
      <c r="G25" s="1"/>
      <c r="H25" s="13"/>
      <c r="I25" s="13"/>
      <c r="J25" s="45"/>
      <c r="K25" s="5"/>
      <c r="L25" s="12"/>
      <c r="M25" s="15"/>
      <c r="N25" s="24"/>
      <c r="O25" s="24"/>
    </row>
    <row r="26" spans="1:15" ht="12.75">
      <c r="A26" s="3"/>
      <c r="B26" s="4"/>
      <c r="C26" s="4"/>
      <c r="D26" s="1"/>
      <c r="E26" s="1"/>
      <c r="F26" s="1"/>
      <c r="G26" s="1"/>
      <c r="H26" s="13"/>
      <c r="I26" s="13"/>
      <c r="J26" s="46"/>
      <c r="K26" s="2"/>
      <c r="L26" s="12"/>
      <c r="M26" s="1"/>
      <c r="N26" s="1"/>
      <c r="O26" s="10"/>
    </row>
    <row r="27" spans="1:17" ht="12.75">
      <c r="A27" s="1"/>
      <c r="B27" s="1"/>
      <c r="C27" s="1"/>
      <c r="D27" s="1"/>
      <c r="E27" s="1"/>
      <c r="F27" s="1"/>
      <c r="G27" s="1"/>
      <c r="H27" s="13"/>
      <c r="I27" s="13"/>
      <c r="J27" s="46"/>
      <c r="K27" s="2"/>
      <c r="L27" s="24"/>
      <c r="M27" s="1"/>
      <c r="N27" s="1"/>
      <c r="O27" s="10"/>
      <c r="P27" s="3"/>
      <c r="Q27" s="5"/>
    </row>
    <row r="28" spans="1:17" ht="12.75">
      <c r="A28" s="1"/>
      <c r="B28" s="1"/>
      <c r="C28" s="1"/>
      <c r="D28" s="1"/>
      <c r="E28" s="1"/>
      <c r="F28" s="1"/>
      <c r="G28" s="1"/>
      <c r="H28" s="13"/>
      <c r="I28" s="13"/>
      <c r="J28" s="46"/>
      <c r="K28" s="2"/>
      <c r="L28" s="1"/>
      <c r="M28" s="1"/>
      <c r="N28" s="1"/>
      <c r="O28" s="10"/>
      <c r="P28" s="1"/>
      <c r="Q28" s="2"/>
    </row>
    <row r="29" spans="1:17" ht="12.75">
      <c r="A29" s="1"/>
      <c r="B29" s="1"/>
      <c r="C29" s="1"/>
      <c r="D29" s="1"/>
      <c r="E29" s="1"/>
      <c r="F29" s="1"/>
      <c r="G29" s="14"/>
      <c r="H29" s="17"/>
      <c r="I29" s="17"/>
      <c r="J29" s="46"/>
      <c r="K29" s="2"/>
      <c r="L29" s="1"/>
      <c r="M29" s="1"/>
      <c r="N29" s="1"/>
      <c r="O29" s="10"/>
      <c r="P29" s="1"/>
      <c r="Q29" s="2"/>
    </row>
    <row r="30" spans="1:17" ht="12.75">
      <c r="A30" s="1"/>
      <c r="B30" s="1"/>
      <c r="C30" s="1"/>
      <c r="D30" s="1"/>
      <c r="E30" s="1"/>
      <c r="F30" s="1"/>
      <c r="G30" s="12"/>
      <c r="H30" s="12"/>
      <c r="I30" s="12"/>
      <c r="J30" s="46"/>
      <c r="K30" s="2"/>
      <c r="L30" s="1"/>
      <c r="M30" s="1"/>
      <c r="N30" s="1"/>
      <c r="O30" s="10"/>
      <c r="P30" s="1"/>
      <c r="Q30" s="2"/>
    </row>
    <row r="31" spans="1:17" ht="12.75">
      <c r="A31" s="1"/>
      <c r="B31" s="1"/>
      <c r="C31" s="1"/>
      <c r="D31" s="14"/>
      <c r="E31" s="7"/>
      <c r="F31" s="7"/>
      <c r="G31" s="12"/>
      <c r="H31" s="12"/>
      <c r="I31" s="12"/>
      <c r="J31" s="44"/>
      <c r="K31" s="8"/>
      <c r="L31" s="1"/>
      <c r="M31" s="14"/>
      <c r="N31" s="7"/>
      <c r="O31" s="11"/>
      <c r="P31" s="1"/>
      <c r="Q31" s="2"/>
    </row>
    <row r="32" spans="1:17" ht="12.75">
      <c r="A32" s="6"/>
      <c r="B32" s="7"/>
      <c r="C32" s="7"/>
      <c r="D32" s="12"/>
      <c r="E32" s="12"/>
      <c r="F32" s="12"/>
      <c r="G32" s="12"/>
      <c r="H32" s="1"/>
      <c r="I32" s="1"/>
      <c r="J32" s="41"/>
      <c r="K32" s="12"/>
      <c r="L32" s="1"/>
      <c r="M32" s="14"/>
      <c r="N32" s="7"/>
      <c r="O32" s="7"/>
      <c r="P32" s="1"/>
      <c r="Q32" s="2"/>
    </row>
    <row r="33" spans="4:17" ht="12.75">
      <c r="D33" s="12"/>
      <c r="E33" s="12"/>
      <c r="F33" s="12"/>
      <c r="G33" s="12"/>
      <c r="H33" s="1"/>
      <c r="I33" s="1"/>
      <c r="J33" s="45"/>
      <c r="K33" s="5"/>
      <c r="L33" s="7"/>
      <c r="M33" s="15"/>
      <c r="N33" s="24"/>
      <c r="O33" s="24"/>
      <c r="P33" s="6"/>
      <c r="Q33" s="8"/>
    </row>
    <row r="34" spans="1:15" ht="12.75">
      <c r="A34" s="3"/>
      <c r="B34" s="4"/>
      <c r="C34" s="4"/>
      <c r="D34" s="15"/>
      <c r="E34" s="24"/>
      <c r="F34" s="24"/>
      <c r="G34" s="12"/>
      <c r="H34" s="1"/>
      <c r="I34" s="1"/>
      <c r="J34" s="46"/>
      <c r="K34" s="2"/>
      <c r="L34" s="12"/>
      <c r="M34" s="1"/>
      <c r="N34" s="1"/>
      <c r="O34" s="10"/>
    </row>
    <row r="35" spans="1:15" ht="12.75">
      <c r="A35" s="1"/>
      <c r="B35" s="1"/>
      <c r="C35" s="1"/>
      <c r="D35" s="1"/>
      <c r="E35" s="1"/>
      <c r="F35" s="1"/>
      <c r="G35" s="12"/>
      <c r="H35" s="12"/>
      <c r="I35" s="12"/>
      <c r="J35" s="46"/>
      <c r="K35" s="2"/>
      <c r="L35" s="12"/>
      <c r="M35" s="1"/>
      <c r="N35" s="1"/>
      <c r="O35" s="10"/>
    </row>
    <row r="36" spans="1:17" ht="12.75">
      <c r="A36" s="1"/>
      <c r="B36" s="1"/>
      <c r="C36" s="1"/>
      <c r="D36" s="1"/>
      <c r="E36" s="1"/>
      <c r="F36" s="1"/>
      <c r="G36" s="1"/>
      <c r="H36" s="13"/>
      <c r="I36" s="13"/>
      <c r="J36" s="46"/>
      <c r="K36" s="2"/>
      <c r="L36" s="24"/>
      <c r="M36" s="1"/>
      <c r="N36" s="1"/>
      <c r="O36" s="10"/>
      <c r="P36" s="3"/>
      <c r="Q36" s="5"/>
    </row>
    <row r="37" spans="1:17" ht="12.75">
      <c r="A37" s="1"/>
      <c r="B37" s="1"/>
      <c r="C37" s="1"/>
      <c r="D37" s="1"/>
      <c r="E37" s="1"/>
      <c r="F37" s="1"/>
      <c r="G37" s="1"/>
      <c r="H37" s="13"/>
      <c r="I37" s="13"/>
      <c r="J37" s="46"/>
      <c r="K37" s="2"/>
      <c r="L37" s="1"/>
      <c r="M37" s="1"/>
      <c r="N37" s="1"/>
      <c r="O37" s="10"/>
      <c r="P37" s="1"/>
      <c r="Q37" s="2"/>
    </row>
    <row r="38" spans="1:17" ht="12.75">
      <c r="A38" s="1"/>
      <c r="B38" s="1"/>
      <c r="C38" s="1"/>
      <c r="D38" s="1"/>
      <c r="E38" s="1"/>
      <c r="F38" s="1"/>
      <c r="G38" s="1"/>
      <c r="H38" s="13"/>
      <c r="I38" s="13"/>
      <c r="J38" s="46"/>
      <c r="K38" s="2"/>
      <c r="L38" s="1"/>
      <c r="M38" s="1"/>
      <c r="N38" s="1"/>
      <c r="O38" s="10"/>
      <c r="P38" s="1"/>
      <c r="Q38" s="2"/>
    </row>
    <row r="39" spans="1:17" ht="12.75">
      <c r="A39" s="1"/>
      <c r="B39" s="1"/>
      <c r="C39" s="1"/>
      <c r="D39" s="1"/>
      <c r="E39" s="1"/>
      <c r="F39" s="1"/>
      <c r="G39" s="1"/>
      <c r="H39" s="13"/>
      <c r="I39" s="13"/>
      <c r="J39" s="44"/>
      <c r="K39" s="8"/>
      <c r="L39" s="1"/>
      <c r="M39" s="14"/>
      <c r="N39" s="7"/>
      <c r="O39" s="11"/>
      <c r="P39" s="1"/>
      <c r="Q39" s="2"/>
    </row>
    <row r="40" spans="1:17" ht="12.75">
      <c r="A40" s="6"/>
      <c r="B40" s="7"/>
      <c r="C40" s="7"/>
      <c r="D40" s="14"/>
      <c r="E40" s="7"/>
      <c r="F40" s="7"/>
      <c r="G40" s="1"/>
      <c r="H40" s="13"/>
      <c r="I40" s="13"/>
      <c r="J40" s="41"/>
      <c r="K40" s="12"/>
      <c r="L40" s="1"/>
      <c r="M40" s="14"/>
      <c r="N40" s="7"/>
      <c r="O40" s="7"/>
      <c r="P40" s="1"/>
      <c r="Q40" s="2"/>
    </row>
    <row r="41" spans="4:17" ht="12.75">
      <c r="D41" s="12"/>
      <c r="E41" s="12"/>
      <c r="F41" s="12"/>
      <c r="G41" s="14"/>
      <c r="H41" s="17"/>
      <c r="I41" s="17"/>
      <c r="J41" s="45"/>
      <c r="K41" s="5"/>
      <c r="L41" s="1"/>
      <c r="M41" s="15"/>
      <c r="N41" s="24"/>
      <c r="O41" s="24"/>
      <c r="P41" s="1"/>
      <c r="Q41" s="2"/>
    </row>
    <row r="42" spans="1:17" ht="12.75">
      <c r="A42" s="3"/>
      <c r="B42" s="4"/>
      <c r="C42" s="4"/>
      <c r="D42" s="12"/>
      <c r="E42" s="12"/>
      <c r="F42" s="12"/>
      <c r="G42" s="12"/>
      <c r="H42" s="13"/>
      <c r="I42" s="13"/>
      <c r="J42" s="46"/>
      <c r="K42" s="2"/>
      <c r="L42" s="7"/>
      <c r="M42" s="1"/>
      <c r="N42" s="1"/>
      <c r="O42" s="10"/>
      <c r="P42" s="6"/>
      <c r="Q42" s="8"/>
    </row>
    <row r="43" spans="1:15" ht="12.75">
      <c r="A43" s="1"/>
      <c r="B43" s="1"/>
      <c r="C43" s="1"/>
      <c r="D43" s="15"/>
      <c r="E43" s="24"/>
      <c r="F43" s="24"/>
      <c r="G43" s="12"/>
      <c r="H43" s="13"/>
      <c r="I43" s="13"/>
      <c r="J43" s="46"/>
      <c r="K43" s="2"/>
      <c r="L43" s="12"/>
      <c r="M43" s="1"/>
      <c r="N43" s="1"/>
      <c r="O43" s="10"/>
    </row>
    <row r="44" spans="1:15" ht="12.75">
      <c r="A44" s="1"/>
      <c r="B44" s="1"/>
      <c r="C44" s="1"/>
      <c r="D44" s="1"/>
      <c r="E44" s="1"/>
      <c r="F44" s="1"/>
      <c r="G44" s="12"/>
      <c r="H44" s="10"/>
      <c r="I44" s="10"/>
      <c r="J44" s="46"/>
      <c r="K44" s="2"/>
      <c r="L44" s="12"/>
      <c r="M44" s="1"/>
      <c r="N44" s="1"/>
      <c r="O44" s="10"/>
    </row>
    <row r="45" spans="1:17" ht="12.75">
      <c r="A45" s="1"/>
      <c r="B45" s="1"/>
      <c r="C45" s="1"/>
      <c r="D45" s="1"/>
      <c r="E45" s="1"/>
      <c r="F45" s="1"/>
      <c r="G45" s="12"/>
      <c r="H45" s="10"/>
      <c r="I45" s="10"/>
      <c r="J45" s="46"/>
      <c r="K45" s="2"/>
      <c r="L45" s="24"/>
      <c r="M45" s="1"/>
      <c r="N45" s="1"/>
      <c r="O45" s="10"/>
      <c r="P45" s="3"/>
      <c r="Q45" s="5"/>
    </row>
    <row r="46" spans="1:17" ht="12.75">
      <c r="A46" s="1"/>
      <c r="B46" s="1"/>
      <c r="C46" s="1"/>
      <c r="D46" s="1"/>
      <c r="E46" s="1"/>
      <c r="F46" s="1"/>
      <c r="G46" s="12"/>
      <c r="H46" s="10"/>
      <c r="I46" s="10"/>
      <c r="J46" s="46"/>
      <c r="K46" s="2"/>
      <c r="L46" s="1"/>
      <c r="M46" s="1"/>
      <c r="N46" s="1"/>
      <c r="O46" s="10"/>
      <c r="P46" s="1"/>
      <c r="Q46" s="2"/>
    </row>
    <row r="47" spans="1:17" ht="12.75">
      <c r="A47" s="1"/>
      <c r="B47" s="1"/>
      <c r="C47" s="1"/>
      <c r="D47" s="1"/>
      <c r="E47" s="1"/>
      <c r="F47" s="1"/>
      <c r="G47" s="12"/>
      <c r="H47" s="13"/>
      <c r="I47" s="13"/>
      <c r="J47" s="44"/>
      <c r="K47" s="8"/>
      <c r="L47" s="1"/>
      <c r="M47" s="14"/>
      <c r="N47" s="7"/>
      <c r="O47" s="11"/>
      <c r="P47" s="1"/>
      <c r="Q47" s="2"/>
    </row>
    <row r="48" spans="1:17" ht="12.75">
      <c r="A48" s="6"/>
      <c r="B48" s="7"/>
      <c r="C48" s="7"/>
      <c r="D48" s="1"/>
      <c r="E48" s="1"/>
      <c r="F48" s="1"/>
      <c r="G48" s="1"/>
      <c r="H48" s="13"/>
      <c r="I48" s="13"/>
      <c r="J48" s="41"/>
      <c r="K48" s="12"/>
      <c r="L48" s="1"/>
      <c r="M48" s="14"/>
      <c r="N48" s="7"/>
      <c r="O48" s="7"/>
      <c r="P48" s="1"/>
      <c r="Q48" s="2"/>
    </row>
    <row r="49" spans="4:17" ht="12.75">
      <c r="D49" s="14"/>
      <c r="E49" s="7"/>
      <c r="F49" s="7"/>
      <c r="G49" s="1"/>
      <c r="H49" s="13"/>
      <c r="I49" s="13"/>
      <c r="J49" s="45"/>
      <c r="K49" s="5"/>
      <c r="L49" s="1"/>
      <c r="M49" s="15"/>
      <c r="N49" s="24"/>
      <c r="O49" s="24"/>
      <c r="P49" s="1"/>
      <c r="Q49" s="2"/>
    </row>
    <row r="50" spans="1:17" ht="12.75">
      <c r="A50" s="3"/>
      <c r="B50" s="4"/>
      <c r="C50" s="4"/>
      <c r="D50" s="12"/>
      <c r="E50" s="12"/>
      <c r="F50" s="12"/>
      <c r="G50" s="1"/>
      <c r="H50" s="13"/>
      <c r="I50" s="13"/>
      <c r="J50" s="46"/>
      <c r="K50" s="2"/>
      <c r="L50" s="1"/>
      <c r="M50" s="1"/>
      <c r="N50" s="1"/>
      <c r="O50" s="10"/>
      <c r="P50" s="1"/>
      <c r="Q50" s="2"/>
    </row>
    <row r="51" spans="1:17" ht="12.75">
      <c r="A51" s="1"/>
      <c r="B51" s="1"/>
      <c r="C51" s="1"/>
      <c r="D51" s="12"/>
      <c r="E51" s="12"/>
      <c r="F51" s="12"/>
      <c r="G51" s="1"/>
      <c r="H51" s="13"/>
      <c r="I51" s="13"/>
      <c r="J51" s="46"/>
      <c r="K51" s="2"/>
      <c r="L51" s="7"/>
      <c r="M51" s="1"/>
      <c r="N51" s="1"/>
      <c r="O51" s="10"/>
      <c r="P51" s="6"/>
      <c r="Q51" s="8"/>
    </row>
    <row r="52" spans="1:15" ht="12.75">
      <c r="A52" s="1"/>
      <c r="B52" s="1"/>
      <c r="C52" s="1"/>
      <c r="D52" s="15"/>
      <c r="E52" s="24"/>
      <c r="F52" s="24"/>
      <c r="G52" s="1"/>
      <c r="H52" s="13"/>
      <c r="I52" s="13"/>
      <c r="J52" s="46"/>
      <c r="K52" s="2"/>
      <c r="L52" s="12"/>
      <c r="M52" s="1"/>
      <c r="N52" s="1"/>
      <c r="O52" s="10"/>
    </row>
    <row r="53" spans="1:15" ht="12.75">
      <c r="A53" s="1"/>
      <c r="B53" s="1"/>
      <c r="C53" s="1"/>
      <c r="D53" s="1"/>
      <c r="E53" s="1"/>
      <c r="F53" s="1"/>
      <c r="G53" s="14"/>
      <c r="H53" s="17"/>
      <c r="I53" s="17"/>
      <c r="J53" s="46"/>
      <c r="K53" s="2"/>
      <c r="L53" s="12"/>
      <c r="M53" s="1"/>
      <c r="N53" s="1"/>
      <c r="O53" s="10"/>
    </row>
    <row r="54" spans="1:17" ht="12.75">
      <c r="A54" s="1"/>
      <c r="B54" s="1"/>
      <c r="C54" s="1"/>
      <c r="D54" s="1"/>
      <c r="E54" s="1"/>
      <c r="F54" s="1"/>
      <c r="G54" s="12"/>
      <c r="H54" s="13"/>
      <c r="I54" s="13"/>
      <c r="J54" s="46"/>
      <c r="K54" s="2"/>
      <c r="L54" s="24"/>
      <c r="M54" s="1"/>
      <c r="N54" s="1"/>
      <c r="O54" s="10"/>
      <c r="P54" s="3"/>
      <c r="Q54" s="5"/>
    </row>
    <row r="55" spans="1:17" ht="12.75">
      <c r="A55" s="1"/>
      <c r="B55" s="1"/>
      <c r="C55" s="1"/>
      <c r="D55" s="1"/>
      <c r="E55" s="1"/>
      <c r="F55" s="1"/>
      <c r="G55" s="12"/>
      <c r="H55" s="13"/>
      <c r="I55" s="13"/>
      <c r="J55" s="44"/>
      <c r="K55" s="8"/>
      <c r="L55" s="1"/>
      <c r="M55" s="14"/>
      <c r="N55" s="7"/>
      <c r="O55" s="11"/>
      <c r="P55" s="1"/>
      <c r="Q55" s="2"/>
    </row>
    <row r="56" spans="1:17" ht="12.75">
      <c r="A56" s="6"/>
      <c r="B56" s="7"/>
      <c r="C56" s="7"/>
      <c r="D56" s="1"/>
      <c r="E56" s="1"/>
      <c r="F56" s="1"/>
      <c r="G56" s="12"/>
      <c r="H56" s="10"/>
      <c r="I56" s="10"/>
      <c r="J56" s="41"/>
      <c r="K56" s="12"/>
      <c r="L56" s="1"/>
      <c r="M56" s="14"/>
      <c r="N56" s="7"/>
      <c r="O56" s="7"/>
      <c r="P56" s="1"/>
      <c r="Q56" s="2"/>
    </row>
    <row r="57" spans="4:17" ht="12.75">
      <c r="D57" s="1"/>
      <c r="E57" s="1"/>
      <c r="F57" s="1"/>
      <c r="G57" s="12"/>
      <c r="H57" s="10"/>
      <c r="I57" s="10"/>
      <c r="J57" s="45"/>
      <c r="K57" s="5"/>
      <c r="L57" s="1"/>
      <c r="M57" s="15"/>
      <c r="N57" s="24"/>
      <c r="O57" s="24"/>
      <c r="P57" s="1"/>
      <c r="Q57" s="2"/>
    </row>
    <row r="58" spans="1:17" ht="12.75">
      <c r="A58" s="3"/>
      <c r="B58" s="4"/>
      <c r="C58" s="4"/>
      <c r="D58" s="14"/>
      <c r="E58" s="7"/>
      <c r="F58" s="7"/>
      <c r="G58" s="12"/>
      <c r="H58" s="10"/>
      <c r="I58" s="10"/>
      <c r="J58" s="46"/>
      <c r="K58" s="2"/>
      <c r="L58" s="1"/>
      <c r="M58" s="1"/>
      <c r="N58" s="1"/>
      <c r="O58" s="10"/>
      <c r="P58" s="1"/>
      <c r="Q58" s="2"/>
    </row>
    <row r="59" spans="1:17" ht="12.75">
      <c r="A59" s="6"/>
      <c r="B59" s="7"/>
      <c r="C59" s="7"/>
      <c r="D59" s="12"/>
      <c r="E59" s="12"/>
      <c r="F59" s="12"/>
      <c r="G59" s="12"/>
      <c r="H59" s="13"/>
      <c r="I59" s="13"/>
      <c r="J59" s="46"/>
      <c r="K59" s="2"/>
      <c r="L59" s="1"/>
      <c r="M59" s="1"/>
      <c r="N59" s="1"/>
      <c r="O59" s="10"/>
      <c r="P59" s="1"/>
      <c r="Q59" s="2"/>
    </row>
    <row r="60" spans="4:17" ht="12.75">
      <c r="D60" s="12"/>
      <c r="E60" s="12"/>
      <c r="F60" s="12"/>
      <c r="G60" s="1"/>
      <c r="H60" s="13"/>
      <c r="I60" s="13"/>
      <c r="J60" s="46"/>
      <c r="K60" s="2"/>
      <c r="L60" s="7"/>
      <c r="M60" s="1"/>
      <c r="N60" s="1"/>
      <c r="O60" s="10"/>
      <c r="P60" s="6"/>
      <c r="Q60" s="8"/>
    </row>
    <row r="61" spans="4:15" ht="12.75">
      <c r="D61" s="15"/>
      <c r="E61" s="24"/>
      <c r="F61" s="24"/>
      <c r="G61" s="1"/>
      <c r="H61" s="13"/>
      <c r="I61" s="13"/>
      <c r="J61" s="46"/>
      <c r="K61" s="2"/>
      <c r="L61" s="12"/>
      <c r="M61" s="1"/>
      <c r="N61" s="1"/>
      <c r="O61" s="10"/>
    </row>
    <row r="62" spans="4:15" ht="12.75">
      <c r="D62" s="1"/>
      <c r="E62" s="1"/>
      <c r="F62" s="1"/>
      <c r="G62" s="1"/>
      <c r="H62" s="13"/>
      <c r="I62" s="13"/>
      <c r="J62" s="46"/>
      <c r="K62" s="2"/>
      <c r="L62" s="12"/>
      <c r="M62" s="1"/>
      <c r="N62" s="1"/>
      <c r="O62" s="10"/>
    </row>
    <row r="63" spans="4:17" ht="12.75">
      <c r="D63" s="1"/>
      <c r="E63" s="1"/>
      <c r="F63" s="1"/>
      <c r="G63" s="1"/>
      <c r="H63" s="13"/>
      <c r="I63" s="13"/>
      <c r="J63" s="44"/>
      <c r="K63" s="8"/>
      <c r="L63" s="24"/>
      <c r="M63" s="14"/>
      <c r="N63" s="7"/>
      <c r="O63" s="11"/>
      <c r="P63" s="3"/>
      <c r="Q63" s="5"/>
    </row>
    <row r="64" spans="4:17" ht="12.75">
      <c r="D64" s="1"/>
      <c r="E64" s="1"/>
      <c r="F64" s="1"/>
      <c r="G64" s="1"/>
      <c r="H64" s="13"/>
      <c r="I64" s="13"/>
      <c r="J64" s="41"/>
      <c r="K64" s="12"/>
      <c r="L64" s="1"/>
      <c r="M64" s="12"/>
      <c r="N64" s="12"/>
      <c r="O64" s="12"/>
      <c r="P64" s="1"/>
      <c r="Q64" s="2"/>
    </row>
    <row r="65" spans="4:17" ht="12.75">
      <c r="D65" s="1"/>
      <c r="E65" s="1"/>
      <c r="F65" s="1"/>
      <c r="G65" s="14"/>
      <c r="H65" s="13"/>
      <c r="I65" s="13"/>
      <c r="J65" s="45"/>
      <c r="K65" s="5"/>
      <c r="L65" s="1"/>
      <c r="M65" s="15"/>
      <c r="N65" s="24"/>
      <c r="O65" s="24"/>
      <c r="P65" s="1"/>
      <c r="Q65" s="2"/>
    </row>
    <row r="66" spans="4:17" ht="12.75">
      <c r="D66" s="1"/>
      <c r="E66" s="1"/>
      <c r="F66" s="1"/>
      <c r="G66" s="12"/>
      <c r="H66" s="13"/>
      <c r="I66" s="13"/>
      <c r="J66" s="46"/>
      <c r="K66" s="2"/>
      <c r="L66" s="1"/>
      <c r="M66" s="1"/>
      <c r="N66" s="1"/>
      <c r="O66" s="10"/>
      <c r="P66" s="1"/>
      <c r="Q66" s="2"/>
    </row>
    <row r="67" spans="4:17" ht="12.75">
      <c r="D67" s="14"/>
      <c r="E67" s="7"/>
      <c r="F67" s="7"/>
      <c r="G67" s="12"/>
      <c r="H67" s="13"/>
      <c r="I67" s="13"/>
      <c r="J67" s="46"/>
      <c r="K67" s="2"/>
      <c r="L67" s="1"/>
      <c r="M67" s="1"/>
      <c r="N67" s="1"/>
      <c r="O67" s="10"/>
      <c r="P67" s="1"/>
      <c r="Q67" s="2"/>
    </row>
    <row r="68" spans="4:17" ht="12.75">
      <c r="D68" s="12"/>
      <c r="E68" s="12"/>
      <c r="F68" s="12"/>
      <c r="G68" s="15"/>
      <c r="H68" s="16"/>
      <c r="I68" s="16"/>
      <c r="J68" s="46"/>
      <c r="K68" s="2"/>
      <c r="L68" s="1"/>
      <c r="M68" s="1"/>
      <c r="N68" s="1"/>
      <c r="O68" s="10"/>
      <c r="P68" s="1"/>
      <c r="Q68" s="2"/>
    </row>
    <row r="69" spans="4:17" ht="12.75">
      <c r="D69" s="12"/>
      <c r="E69" s="12"/>
      <c r="F69" s="12"/>
      <c r="G69" s="1"/>
      <c r="H69" s="10"/>
      <c r="I69" s="13"/>
      <c r="J69" s="46"/>
      <c r="K69" s="2"/>
      <c r="L69" s="7"/>
      <c r="M69" s="1"/>
      <c r="N69" s="1"/>
      <c r="O69" s="10"/>
      <c r="P69" s="6"/>
      <c r="Q69" s="8"/>
    </row>
    <row r="70" spans="4:15" ht="12.75">
      <c r="D70" s="15"/>
      <c r="E70" s="24"/>
      <c r="F70" s="24"/>
      <c r="G70" s="1"/>
      <c r="H70" s="10"/>
      <c r="I70" s="13"/>
      <c r="J70" s="46"/>
      <c r="K70" s="2"/>
      <c r="L70" s="12"/>
      <c r="M70" s="1"/>
      <c r="N70" s="1"/>
      <c r="O70" s="10"/>
    </row>
    <row r="71" spans="4:15" ht="12.75">
      <c r="D71" s="1"/>
      <c r="E71" s="1"/>
      <c r="F71" s="1"/>
      <c r="G71" s="1"/>
      <c r="H71" s="10"/>
      <c r="I71" s="13"/>
      <c r="J71" s="44"/>
      <c r="K71" s="8"/>
      <c r="L71" s="12"/>
      <c r="M71" s="14"/>
      <c r="N71" s="7"/>
      <c r="O71" s="11"/>
    </row>
    <row r="72" spans="4:17" ht="12.75">
      <c r="D72" s="1"/>
      <c r="E72" s="1"/>
      <c r="F72" s="1"/>
      <c r="G72" s="1"/>
      <c r="H72" s="10"/>
      <c r="I72" s="13"/>
      <c r="J72" s="41"/>
      <c r="K72" s="12"/>
      <c r="L72" s="24"/>
      <c r="M72" s="12"/>
      <c r="N72" s="12"/>
      <c r="O72" s="12"/>
      <c r="P72" s="3"/>
      <c r="Q72" s="5"/>
    </row>
    <row r="73" spans="4:17" ht="12.75">
      <c r="D73" s="1"/>
      <c r="E73" s="1"/>
      <c r="F73" s="1"/>
      <c r="G73" s="1"/>
      <c r="H73" s="10"/>
      <c r="I73" s="13"/>
      <c r="J73" s="45"/>
      <c r="K73" s="5"/>
      <c r="L73" s="1"/>
      <c r="M73" s="15"/>
      <c r="N73" s="24"/>
      <c r="O73" s="24"/>
      <c r="P73" s="1"/>
      <c r="Q73" s="2"/>
    </row>
    <row r="74" spans="4:17" ht="12.75">
      <c r="D74" s="1"/>
      <c r="E74" s="1"/>
      <c r="F74" s="1"/>
      <c r="G74" s="14"/>
      <c r="H74" s="11"/>
      <c r="I74" s="11"/>
      <c r="J74" s="46"/>
      <c r="K74" s="2"/>
      <c r="L74" s="1"/>
      <c r="M74" s="1"/>
      <c r="N74" s="1"/>
      <c r="O74" s="10"/>
      <c r="P74" s="1"/>
      <c r="Q74" s="2"/>
    </row>
    <row r="75" spans="4:17" ht="12.75">
      <c r="D75" s="1"/>
      <c r="E75" s="1"/>
      <c r="F75" s="1"/>
      <c r="G75" s="12"/>
      <c r="H75" s="13"/>
      <c r="I75" s="13"/>
      <c r="J75" s="46"/>
      <c r="K75" s="2"/>
      <c r="L75" s="1"/>
      <c r="M75" s="1"/>
      <c r="N75" s="1"/>
      <c r="O75" s="10"/>
      <c r="P75" s="1"/>
      <c r="Q75" s="2"/>
    </row>
    <row r="76" spans="4:17" ht="12.75">
      <c r="D76" s="14"/>
      <c r="E76" s="7"/>
      <c r="F76" s="7"/>
      <c r="G76" s="12"/>
      <c r="H76" s="13"/>
      <c r="I76" s="13"/>
      <c r="J76" s="46"/>
      <c r="K76" s="2"/>
      <c r="L76" s="1"/>
      <c r="M76" s="1"/>
      <c r="N76" s="1"/>
      <c r="O76" s="10"/>
      <c r="P76" s="1"/>
      <c r="Q76" s="2"/>
    </row>
    <row r="77" spans="4:17" ht="12.75">
      <c r="D77" s="12"/>
      <c r="E77" s="12"/>
      <c r="F77" s="12"/>
      <c r="G77" s="15"/>
      <c r="H77" s="16"/>
      <c r="I77" s="16"/>
      <c r="J77" s="46"/>
      <c r="K77" s="2"/>
      <c r="L77" s="1"/>
      <c r="M77" s="1"/>
      <c r="N77" s="1"/>
      <c r="O77" s="10"/>
      <c r="P77" s="1"/>
      <c r="Q77" s="2"/>
    </row>
    <row r="78" spans="4:17" ht="12.75">
      <c r="D78" s="15"/>
      <c r="E78" s="24"/>
      <c r="F78" s="24"/>
      <c r="G78" s="1"/>
      <c r="H78" s="10"/>
      <c r="I78" s="13"/>
      <c r="J78" s="46"/>
      <c r="K78" s="2"/>
      <c r="L78" s="7"/>
      <c r="M78" s="1"/>
      <c r="N78" s="1"/>
      <c r="O78" s="10"/>
      <c r="P78" s="6"/>
      <c r="Q78" s="8"/>
    </row>
    <row r="79" spans="4:15" ht="12.75">
      <c r="D79" s="1"/>
      <c r="E79" s="1"/>
      <c r="F79" s="1"/>
      <c r="G79" s="1"/>
      <c r="H79" s="10"/>
      <c r="I79" s="13"/>
      <c r="J79" s="44"/>
      <c r="K79" s="8"/>
      <c r="L79" s="12"/>
      <c r="M79" s="14"/>
      <c r="N79" s="7"/>
      <c r="O79" s="11"/>
    </row>
    <row r="80" spans="4:15" ht="12.75">
      <c r="D80" s="1"/>
      <c r="E80" s="1"/>
      <c r="F80" s="1"/>
      <c r="G80" s="1"/>
      <c r="H80" s="10"/>
      <c r="I80" s="13"/>
      <c r="J80" s="41"/>
      <c r="K80" s="12"/>
      <c r="L80" s="12"/>
      <c r="M80" s="12"/>
      <c r="N80" s="12"/>
      <c r="O80" s="12"/>
    </row>
    <row r="81" spans="4:17" ht="12.75">
      <c r="D81" s="1"/>
      <c r="E81" s="1"/>
      <c r="F81" s="1"/>
      <c r="G81" s="1"/>
      <c r="H81" s="10"/>
      <c r="I81" s="13"/>
      <c r="J81" s="45"/>
      <c r="K81" s="24"/>
      <c r="L81" s="24"/>
      <c r="M81" s="15"/>
      <c r="N81" s="24"/>
      <c r="O81" s="24"/>
      <c r="P81" s="3"/>
      <c r="Q81" s="5"/>
    </row>
    <row r="82" spans="4:17" ht="12.75">
      <c r="D82" s="1"/>
      <c r="E82" s="1"/>
      <c r="F82" s="1"/>
      <c r="G82" s="1"/>
      <c r="H82" s="10"/>
      <c r="I82" s="13"/>
      <c r="J82" s="46"/>
      <c r="K82" s="1"/>
      <c r="L82" s="1"/>
      <c r="M82" s="1"/>
      <c r="N82" s="1"/>
      <c r="O82" s="10"/>
      <c r="P82" s="1"/>
      <c r="Q82" s="2"/>
    </row>
    <row r="83" spans="4:17" ht="12.75">
      <c r="D83" s="1"/>
      <c r="E83" s="1"/>
      <c r="F83" s="1"/>
      <c r="G83" s="14"/>
      <c r="H83" s="11"/>
      <c r="I83" s="11"/>
      <c r="J83" s="46"/>
      <c r="K83" s="1"/>
      <c r="L83" s="1"/>
      <c r="M83" s="1"/>
      <c r="N83" s="1"/>
      <c r="O83" s="10"/>
      <c r="P83" s="1"/>
      <c r="Q83" s="2"/>
    </row>
    <row r="84" spans="4:17" ht="12.75">
      <c r="D84" s="14"/>
      <c r="E84" s="7"/>
      <c r="F84" s="7"/>
      <c r="G84" s="12"/>
      <c r="H84" s="13"/>
      <c r="I84" s="13"/>
      <c r="J84" s="46"/>
      <c r="K84" s="1"/>
      <c r="L84" s="1"/>
      <c r="M84" s="1"/>
      <c r="N84" s="1"/>
      <c r="O84" s="10"/>
      <c r="P84" s="1"/>
      <c r="Q84" s="2"/>
    </row>
    <row r="85" spans="4:17" ht="12.75">
      <c r="D85" s="12"/>
      <c r="E85" s="12"/>
      <c r="F85" s="12"/>
      <c r="G85" s="12"/>
      <c r="H85" s="13"/>
      <c r="I85" s="13"/>
      <c r="J85" s="46"/>
      <c r="K85" s="1"/>
      <c r="L85" s="1"/>
      <c r="M85" s="1"/>
      <c r="N85" s="1"/>
      <c r="O85" s="10"/>
      <c r="P85" s="1"/>
      <c r="Q85" s="2"/>
    </row>
    <row r="86" spans="4:17" ht="12.75">
      <c r="D86" s="12"/>
      <c r="E86" s="12"/>
      <c r="F86" s="12"/>
      <c r="G86" s="15"/>
      <c r="H86" s="16"/>
      <c r="I86" s="16"/>
      <c r="J86" s="46"/>
      <c r="K86" s="1"/>
      <c r="L86" s="1"/>
      <c r="M86" s="1"/>
      <c r="N86" s="1"/>
      <c r="O86" s="10"/>
      <c r="P86" s="1"/>
      <c r="Q86" s="2"/>
    </row>
    <row r="87" spans="4:17" ht="12.75">
      <c r="D87" s="12"/>
      <c r="E87" s="12"/>
      <c r="F87" s="12"/>
      <c r="G87" s="1"/>
      <c r="H87" s="10"/>
      <c r="I87" s="13"/>
      <c r="J87" s="44"/>
      <c r="K87" s="7"/>
      <c r="L87" s="7"/>
      <c r="M87" s="14"/>
      <c r="N87" s="7"/>
      <c r="O87" s="11"/>
      <c r="P87" s="6"/>
      <c r="Q87" s="8"/>
    </row>
    <row r="88" spans="4:15" ht="12.75">
      <c r="D88" s="12"/>
      <c r="E88" s="12"/>
      <c r="F88" s="12"/>
      <c r="G88" s="1"/>
      <c r="H88" s="10"/>
      <c r="I88" s="13"/>
      <c r="J88" s="41"/>
      <c r="K88" s="12"/>
      <c r="L88" s="12"/>
      <c r="M88" s="12"/>
      <c r="N88" s="12"/>
      <c r="O88" s="12"/>
    </row>
    <row r="89" spans="4:12" ht="12.75">
      <c r="D89" s="12"/>
      <c r="E89" s="12"/>
      <c r="F89" s="12"/>
      <c r="G89" s="1"/>
      <c r="H89" s="10"/>
      <c r="I89" s="13"/>
      <c r="J89" s="46"/>
      <c r="K89" s="10"/>
      <c r="L89" s="10"/>
    </row>
    <row r="90" spans="4:17" ht="12.75">
      <c r="D90" s="12"/>
      <c r="E90" s="12"/>
      <c r="F90" s="12"/>
      <c r="G90" s="1"/>
      <c r="H90" s="10"/>
      <c r="I90" s="13"/>
      <c r="J90" s="46"/>
      <c r="K90" s="10"/>
      <c r="L90" s="10"/>
      <c r="P90" s="3"/>
      <c r="Q90" s="5"/>
    </row>
    <row r="91" spans="4:17" ht="12.75">
      <c r="D91" s="12"/>
      <c r="E91" s="12"/>
      <c r="F91" s="12"/>
      <c r="G91" s="1"/>
      <c r="H91" s="10"/>
      <c r="I91" s="13"/>
      <c r="J91" s="46"/>
      <c r="K91" s="10"/>
      <c r="L91" s="10"/>
      <c r="P91" s="1"/>
      <c r="Q91" s="2"/>
    </row>
    <row r="92" spans="4:17" ht="12.75">
      <c r="D92" s="12"/>
      <c r="E92" s="12"/>
      <c r="F92" s="12"/>
      <c r="G92" s="14"/>
      <c r="H92" s="11"/>
      <c r="I92" s="11"/>
      <c r="J92" s="47"/>
      <c r="K92" s="11"/>
      <c r="L92" s="11"/>
      <c r="P92" s="1"/>
      <c r="Q92" s="2"/>
    </row>
    <row r="93" spans="4:17" ht="12.75">
      <c r="D93" s="12"/>
      <c r="E93" s="12"/>
      <c r="F93" s="12"/>
      <c r="G93" s="12"/>
      <c r="H93" s="13"/>
      <c r="I93" s="13"/>
      <c r="J93" s="41"/>
      <c r="K93" s="13"/>
      <c r="L93" s="13"/>
      <c r="P93" s="1"/>
      <c r="Q93" s="2"/>
    </row>
    <row r="94" spans="4:17" ht="12.75">
      <c r="D94" s="12"/>
      <c r="E94" s="12"/>
      <c r="F94" s="12"/>
      <c r="G94" s="12"/>
      <c r="H94" s="13"/>
      <c r="I94" s="13"/>
      <c r="J94" s="41"/>
      <c r="K94" s="13"/>
      <c r="L94" s="13"/>
      <c r="P94" s="1"/>
      <c r="Q94" s="2"/>
    </row>
    <row r="95" spans="4:17" ht="12.75">
      <c r="D95" s="12"/>
      <c r="E95" s="12"/>
      <c r="F95" s="12"/>
      <c r="G95" s="15"/>
      <c r="H95" s="16"/>
      <c r="I95" s="16"/>
      <c r="J95" s="45"/>
      <c r="K95" s="16"/>
      <c r="L95" s="10"/>
      <c r="P95" s="1"/>
      <c r="Q95" s="2"/>
    </row>
    <row r="96" spans="4:17" ht="12.75">
      <c r="D96" s="12"/>
      <c r="E96" s="12"/>
      <c r="F96" s="12"/>
      <c r="G96" s="1"/>
      <c r="H96" s="10"/>
      <c r="I96" s="13"/>
      <c r="J96" s="46"/>
      <c r="K96" s="10"/>
      <c r="L96" s="10"/>
      <c r="P96" s="6"/>
      <c r="Q96" s="8"/>
    </row>
    <row r="97" spans="4:12" ht="12.75">
      <c r="D97" s="12"/>
      <c r="E97" s="12"/>
      <c r="F97" s="12"/>
      <c r="G97" s="1"/>
      <c r="H97" s="10"/>
      <c r="I97" s="13"/>
      <c r="J97" s="46"/>
      <c r="K97" s="10"/>
      <c r="L97" s="10"/>
    </row>
    <row r="98" spans="4:12" ht="12.75">
      <c r="D98" s="12"/>
      <c r="E98" s="12"/>
      <c r="F98" s="12"/>
      <c r="G98" s="1"/>
      <c r="H98" s="10"/>
      <c r="I98" s="13"/>
      <c r="J98" s="46"/>
      <c r="K98" s="10"/>
      <c r="L98" s="10"/>
    </row>
    <row r="99" spans="4:17" ht="12.75">
      <c r="D99" s="12"/>
      <c r="E99" s="12"/>
      <c r="F99" s="12"/>
      <c r="G99" s="1"/>
      <c r="H99" s="10"/>
      <c r="I99" s="13"/>
      <c r="J99" s="46"/>
      <c r="K99" s="10"/>
      <c r="L99" s="10"/>
      <c r="P99" s="3"/>
      <c r="Q99" s="5"/>
    </row>
    <row r="100" spans="4:17" ht="12.75">
      <c r="D100" s="12"/>
      <c r="E100" s="12"/>
      <c r="F100" s="12"/>
      <c r="G100" s="1"/>
      <c r="H100" s="10"/>
      <c r="I100" s="13"/>
      <c r="J100" s="46"/>
      <c r="K100" s="10"/>
      <c r="L100" s="10"/>
      <c r="P100" s="6"/>
      <c r="Q100" s="8"/>
    </row>
    <row r="101" spans="4:12" ht="12.75">
      <c r="D101" s="12"/>
      <c r="E101" s="12"/>
      <c r="F101" s="12"/>
      <c r="G101" s="14"/>
      <c r="H101" s="11"/>
      <c r="I101" s="11"/>
      <c r="J101" s="47"/>
      <c r="K101" s="11"/>
      <c r="L101" s="11"/>
    </row>
    <row r="102" spans="4:12" ht="12.75">
      <c r="D102" s="12"/>
      <c r="E102" s="12"/>
      <c r="F102" s="12"/>
      <c r="G102" s="12"/>
      <c r="H102" s="13"/>
      <c r="I102" s="13"/>
      <c r="J102" s="41"/>
      <c r="K102" s="13"/>
      <c r="L102" s="13"/>
    </row>
    <row r="103" spans="4:12" ht="12.75">
      <c r="D103" s="12"/>
      <c r="E103" s="12"/>
      <c r="F103" s="12"/>
      <c r="G103" s="12"/>
      <c r="H103" s="13"/>
      <c r="I103" s="13"/>
      <c r="J103" s="41"/>
      <c r="K103" s="13"/>
      <c r="L103" s="13"/>
    </row>
    <row r="104" spans="4:12" ht="12.75">
      <c r="D104" s="12"/>
      <c r="E104" s="12"/>
      <c r="F104" s="12"/>
      <c r="G104" s="15"/>
      <c r="H104" s="16"/>
      <c r="I104" s="16"/>
      <c r="J104" s="45"/>
      <c r="K104" s="16"/>
      <c r="L104" s="10"/>
    </row>
    <row r="105" spans="4:12" ht="12.75">
      <c r="D105" s="12"/>
      <c r="E105" s="12"/>
      <c r="F105" s="12"/>
      <c r="G105" s="1"/>
      <c r="H105" s="10"/>
      <c r="I105" s="13"/>
      <c r="J105" s="46"/>
      <c r="K105" s="10"/>
      <c r="L105" s="10"/>
    </row>
    <row r="106" spans="4:12" ht="12.75">
      <c r="D106" s="12"/>
      <c r="E106" s="12"/>
      <c r="F106" s="12"/>
      <c r="G106" s="1"/>
      <c r="H106" s="10"/>
      <c r="I106" s="13"/>
      <c r="J106" s="46"/>
      <c r="K106" s="10"/>
      <c r="L106" s="10"/>
    </row>
    <row r="107" spans="4:12" ht="12.75">
      <c r="D107" s="12"/>
      <c r="E107" s="12"/>
      <c r="F107" s="12"/>
      <c r="G107" s="1"/>
      <c r="H107" s="10"/>
      <c r="I107" s="13"/>
      <c r="J107" s="46"/>
      <c r="K107" s="10"/>
      <c r="L107" s="10"/>
    </row>
    <row r="108" spans="4:12" ht="12.75">
      <c r="D108" s="12"/>
      <c r="E108" s="12"/>
      <c r="F108" s="12"/>
      <c r="G108" s="1"/>
      <c r="H108" s="10"/>
      <c r="I108" s="13"/>
      <c r="J108" s="46"/>
      <c r="K108" s="10"/>
      <c r="L108" s="10"/>
    </row>
    <row r="109" spans="7:12" ht="12.75">
      <c r="G109" s="1"/>
      <c r="H109" s="10"/>
      <c r="I109" s="13"/>
      <c r="J109" s="46"/>
      <c r="K109" s="10"/>
      <c r="L109" s="10"/>
    </row>
    <row r="110" spans="7:12" ht="12.75">
      <c r="G110" s="14"/>
      <c r="H110" s="11"/>
      <c r="I110" s="11"/>
      <c r="J110" s="47"/>
      <c r="K110" s="11"/>
      <c r="L110" s="11"/>
    </row>
    <row r="111" spans="7:12" ht="12.75">
      <c r="G111" s="12"/>
      <c r="H111" s="13"/>
      <c r="I111" s="13"/>
      <c r="J111" s="41"/>
      <c r="K111" s="13"/>
      <c r="L111" s="13"/>
    </row>
    <row r="112" spans="7:12" ht="12.75">
      <c r="G112" s="12"/>
      <c r="H112" s="13"/>
      <c r="I112" s="13"/>
      <c r="J112" s="41"/>
      <c r="K112" s="13"/>
      <c r="L112" s="13"/>
    </row>
    <row r="113" spans="7:12" ht="12.75">
      <c r="G113" s="15"/>
      <c r="H113" s="16"/>
      <c r="I113" s="16"/>
      <c r="J113" s="45"/>
      <c r="K113" s="16"/>
      <c r="L113" s="10"/>
    </row>
    <row r="114" spans="7:12" ht="12.75">
      <c r="G114" s="1"/>
      <c r="H114" s="10"/>
      <c r="I114" s="13"/>
      <c r="J114" s="46"/>
      <c r="K114" s="10"/>
      <c r="L114" s="10"/>
    </row>
    <row r="115" spans="7:12" ht="12.75">
      <c r="G115" s="1"/>
      <c r="H115" s="10"/>
      <c r="I115" s="13"/>
      <c r="J115" s="46"/>
      <c r="K115" s="10"/>
      <c r="L115" s="10"/>
    </row>
    <row r="116" spans="7:12" ht="12.75">
      <c r="G116" s="1"/>
      <c r="H116" s="10"/>
      <c r="I116" s="13"/>
      <c r="J116" s="46"/>
      <c r="K116" s="10"/>
      <c r="L116" s="10"/>
    </row>
    <row r="117" spans="7:12" ht="12.75">
      <c r="G117" s="14"/>
      <c r="H117" s="11"/>
      <c r="I117" s="11"/>
      <c r="J117" s="47"/>
      <c r="K117" s="11"/>
      <c r="L11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1"/>
  <sheetViews>
    <sheetView workbookViewId="0" topLeftCell="A871">
      <selection activeCell="D895" sqref="D895"/>
    </sheetView>
  </sheetViews>
  <sheetFormatPr defaultColWidth="9.140625" defaultRowHeight="12.75"/>
  <cols>
    <col min="1" max="1" width="12.28125" style="4" customWidth="1"/>
    <col min="2" max="2" width="8.7109375" style="4" customWidth="1"/>
    <col min="3" max="4" width="9.140625" style="4" customWidth="1"/>
    <col min="5" max="5" width="11.14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70</v>
      </c>
    </row>
    <row r="2" ht="11.25">
      <c r="A2" s="19" t="s">
        <v>76</v>
      </c>
    </row>
    <row r="4" spans="1:3" ht="11.25">
      <c r="A4" s="19" t="s">
        <v>73</v>
      </c>
      <c r="C4" s="20" t="s">
        <v>133</v>
      </c>
    </row>
    <row r="5" spans="1:7" ht="11.25">
      <c r="A5" s="19" t="s">
        <v>71</v>
      </c>
      <c r="B5" s="20" t="s">
        <v>127</v>
      </c>
      <c r="C5" s="21"/>
      <c r="F5" s="19" t="s">
        <v>74</v>
      </c>
      <c r="G5" s="3">
        <v>36634</v>
      </c>
    </row>
    <row r="6" spans="1:7" ht="11.25">
      <c r="A6" s="19" t="s">
        <v>72</v>
      </c>
      <c r="B6" s="20" t="s">
        <v>128</v>
      </c>
      <c r="C6" s="21"/>
      <c r="F6" s="19" t="s">
        <v>75</v>
      </c>
      <c r="G6" s="22" t="s">
        <v>55</v>
      </c>
    </row>
    <row r="8" spans="1:12" ht="11.25">
      <c r="A8" s="15"/>
      <c r="B8" s="23"/>
      <c r="C8" s="24"/>
      <c r="D8" s="53" t="s">
        <v>15</v>
      </c>
      <c r="E8" s="53"/>
      <c r="F8" s="30">
        <f>F20*K21</f>
        <v>9.166028625311947</v>
      </c>
      <c r="G8" s="29" t="s">
        <v>11</v>
      </c>
      <c r="H8" s="24" t="s">
        <v>244</v>
      </c>
      <c r="I8" s="24"/>
      <c r="J8" s="24"/>
      <c r="K8" s="24"/>
      <c r="L8" s="24"/>
    </row>
    <row r="9" spans="1:12" ht="11.25">
      <c r="A9" s="15"/>
      <c r="B9" s="4" t="s">
        <v>16</v>
      </c>
      <c r="C9" s="4" t="s">
        <v>45</v>
      </c>
      <c r="D9" s="4" t="s">
        <v>17</v>
      </c>
      <c r="E9" s="24" t="s">
        <v>170</v>
      </c>
      <c r="F9" s="26" t="s">
        <v>50</v>
      </c>
      <c r="H9" s="27" t="s">
        <v>19</v>
      </c>
      <c r="I9" s="27"/>
      <c r="J9" s="24"/>
      <c r="K9" s="24"/>
      <c r="L9" s="24"/>
    </row>
    <row r="10" spans="1:15" ht="12.75">
      <c r="A10" s="25">
        <v>1</v>
      </c>
      <c r="B10" s="16">
        <v>14</v>
      </c>
      <c r="C10" s="16">
        <f aca="true" t="shared" si="0" ref="C10:C19">B10*2.54</f>
        <v>35.56</v>
      </c>
      <c r="D10" s="16" t="s">
        <v>55</v>
      </c>
      <c r="E10" s="16">
        <v>2.8</v>
      </c>
      <c r="F10" s="28">
        <f>E10/B10</f>
        <v>0.19999999999999998</v>
      </c>
      <c r="G10" s="24"/>
      <c r="H10" s="58">
        <v>53.39</v>
      </c>
      <c r="I10" s="58">
        <v>44.4</v>
      </c>
      <c r="J10" s="58">
        <v>45.65</v>
      </c>
      <c r="K10" s="58">
        <v>33.85</v>
      </c>
      <c r="L10" s="58">
        <v>34.95</v>
      </c>
      <c r="O10"/>
    </row>
    <row r="11" spans="1:15" ht="12.75">
      <c r="A11" s="25">
        <v>2</v>
      </c>
      <c r="B11" s="16">
        <v>14</v>
      </c>
      <c r="C11" s="16">
        <f t="shared" si="0"/>
        <v>35.56</v>
      </c>
      <c r="D11" s="16" t="s">
        <v>55</v>
      </c>
      <c r="E11" s="16">
        <v>2.5</v>
      </c>
      <c r="F11" s="28">
        <f aca="true" t="shared" si="1" ref="F11:F19">E11/B11</f>
        <v>0.17857142857142858</v>
      </c>
      <c r="G11" s="24"/>
      <c r="H11" s="58">
        <v>38.31</v>
      </c>
      <c r="I11" s="58">
        <v>49.48</v>
      </c>
      <c r="J11" s="58">
        <v>46.82</v>
      </c>
      <c r="K11" s="58">
        <v>35.81</v>
      </c>
      <c r="L11" s="58">
        <v>45.57</v>
      </c>
      <c r="O11"/>
    </row>
    <row r="12" spans="1:15" ht="12.75">
      <c r="A12" s="25">
        <v>3</v>
      </c>
      <c r="B12" s="16">
        <v>15</v>
      </c>
      <c r="C12" s="16">
        <f t="shared" si="0"/>
        <v>38.1</v>
      </c>
      <c r="D12" s="16" t="s">
        <v>55</v>
      </c>
      <c r="E12" s="16">
        <v>3</v>
      </c>
      <c r="F12" s="28">
        <f t="shared" si="1"/>
        <v>0.2</v>
      </c>
      <c r="G12" s="24"/>
      <c r="H12" s="58">
        <v>39.71</v>
      </c>
      <c r="I12" s="58">
        <v>48.85</v>
      </c>
      <c r="J12" s="58">
        <v>44.13</v>
      </c>
      <c r="K12" s="58">
        <v>33.23</v>
      </c>
      <c r="L12" s="58">
        <v>45.42</v>
      </c>
      <c r="O12"/>
    </row>
    <row r="13" spans="1:15" ht="12.75">
      <c r="A13" s="25">
        <v>4</v>
      </c>
      <c r="B13" s="16">
        <v>17</v>
      </c>
      <c r="C13" s="16">
        <f t="shared" si="0"/>
        <v>43.18</v>
      </c>
      <c r="D13" s="16" t="s">
        <v>55</v>
      </c>
      <c r="E13" s="16">
        <v>4.4</v>
      </c>
      <c r="F13" s="28">
        <f t="shared" si="1"/>
        <v>0.25882352941176473</v>
      </c>
      <c r="G13" s="24"/>
      <c r="H13" s="58">
        <v>48.62</v>
      </c>
      <c r="I13" s="58">
        <v>44.95</v>
      </c>
      <c r="J13" s="58">
        <v>48.5</v>
      </c>
      <c r="K13" s="58">
        <v>27.8</v>
      </c>
      <c r="L13" s="58">
        <v>40.42</v>
      </c>
      <c r="O13"/>
    </row>
    <row r="14" spans="1:15" ht="12.75">
      <c r="A14" s="25">
        <v>5</v>
      </c>
      <c r="B14" s="16">
        <v>16</v>
      </c>
      <c r="C14" s="16">
        <f t="shared" si="0"/>
        <v>40.64</v>
      </c>
      <c r="D14" s="16" t="s">
        <v>55</v>
      </c>
      <c r="E14" s="16">
        <v>3.6</v>
      </c>
      <c r="F14" s="28">
        <f t="shared" si="1"/>
        <v>0.225</v>
      </c>
      <c r="G14" s="24"/>
      <c r="H14" s="58">
        <v>40.18</v>
      </c>
      <c r="I14" s="58">
        <v>49.99</v>
      </c>
      <c r="J14" s="58">
        <v>43.85</v>
      </c>
      <c r="K14" s="58">
        <v>38.89</v>
      </c>
      <c r="L14" s="58">
        <v>43.46</v>
      </c>
      <c r="O14"/>
    </row>
    <row r="15" spans="1:15" ht="12.75">
      <c r="A15" s="25">
        <v>6</v>
      </c>
      <c r="B15" s="16">
        <v>13</v>
      </c>
      <c r="C15" s="16">
        <f t="shared" si="0"/>
        <v>33.02</v>
      </c>
      <c r="D15" s="16" t="s">
        <v>55</v>
      </c>
      <c r="E15" s="16">
        <v>3.7</v>
      </c>
      <c r="F15" s="28">
        <f t="shared" si="1"/>
        <v>0.2846153846153846</v>
      </c>
      <c r="G15" s="24"/>
      <c r="H15" s="58">
        <v>39.87</v>
      </c>
      <c r="I15" s="58">
        <v>51.43</v>
      </c>
      <c r="J15" s="58">
        <v>45.5</v>
      </c>
      <c r="K15" s="58">
        <v>36.98</v>
      </c>
      <c r="L15" s="58">
        <v>39.79</v>
      </c>
      <c r="O15"/>
    </row>
    <row r="16" spans="1:15" ht="12.75">
      <c r="A16" s="25">
        <v>7</v>
      </c>
      <c r="B16" s="16">
        <v>11</v>
      </c>
      <c r="C16" s="16">
        <f t="shared" si="0"/>
        <v>27.94</v>
      </c>
      <c r="D16" s="16" t="s">
        <v>55</v>
      </c>
      <c r="E16" s="16">
        <v>1.9</v>
      </c>
      <c r="F16" s="28">
        <f t="shared" si="1"/>
        <v>0.17272727272727273</v>
      </c>
      <c r="G16" s="24"/>
      <c r="H16" s="58">
        <v>38.54</v>
      </c>
      <c r="I16" s="58">
        <v>50.89</v>
      </c>
      <c r="J16" s="58">
        <v>40.42</v>
      </c>
      <c r="K16" s="58">
        <v>32.84</v>
      </c>
      <c r="L16" s="58">
        <v>29.95</v>
      </c>
      <c r="O16"/>
    </row>
    <row r="17" spans="1:15" ht="12.75">
      <c r="A17" s="25">
        <v>8</v>
      </c>
      <c r="B17" s="16">
        <v>12</v>
      </c>
      <c r="C17" s="16">
        <f t="shared" si="0"/>
        <v>30.48</v>
      </c>
      <c r="D17" s="16" t="s">
        <v>55</v>
      </c>
      <c r="E17" s="16">
        <v>2.3</v>
      </c>
      <c r="F17" s="28">
        <f t="shared" si="1"/>
        <v>0.19166666666666665</v>
      </c>
      <c r="G17" s="24"/>
      <c r="H17" s="58">
        <v>40.42</v>
      </c>
      <c r="I17" s="58">
        <v>44.48</v>
      </c>
      <c r="J17" s="58">
        <v>27.13</v>
      </c>
      <c r="K17" s="58">
        <v>35.88</v>
      </c>
      <c r="L17" s="58">
        <v>29.32</v>
      </c>
      <c r="O17"/>
    </row>
    <row r="18" spans="1:15" ht="12.75">
      <c r="A18" s="25">
        <v>9</v>
      </c>
      <c r="B18" s="16">
        <v>10</v>
      </c>
      <c r="C18" s="16">
        <f t="shared" si="0"/>
        <v>25.4</v>
      </c>
      <c r="D18" s="16" t="s">
        <v>55</v>
      </c>
      <c r="E18" s="16">
        <v>2.4</v>
      </c>
      <c r="F18" s="28">
        <f t="shared" si="1"/>
        <v>0.24</v>
      </c>
      <c r="G18" s="24"/>
      <c r="H18" s="58">
        <v>44.17</v>
      </c>
      <c r="I18" s="58">
        <v>47.29</v>
      </c>
      <c r="J18" s="58">
        <v>33.77</v>
      </c>
      <c r="K18" s="58">
        <v>32.68</v>
      </c>
      <c r="L18" s="58">
        <v>39.56</v>
      </c>
      <c r="O18"/>
    </row>
    <row r="19" spans="1:15" ht="12.75">
      <c r="A19" s="25">
        <v>10</v>
      </c>
      <c r="B19" s="16">
        <v>15</v>
      </c>
      <c r="C19" s="16">
        <f t="shared" si="0"/>
        <v>38.1</v>
      </c>
      <c r="D19" s="16" t="s">
        <v>55</v>
      </c>
      <c r="E19" s="16">
        <v>4.2</v>
      </c>
      <c r="F19" s="28">
        <f t="shared" si="1"/>
        <v>0.28</v>
      </c>
      <c r="G19" s="24"/>
      <c r="H19" s="58">
        <v>56.2</v>
      </c>
      <c r="I19" s="58">
        <v>41.43</v>
      </c>
      <c r="J19" s="58">
        <v>37.02</v>
      </c>
      <c r="K19" s="58">
        <v>34.24</v>
      </c>
      <c r="L19" s="58">
        <v>37.84</v>
      </c>
      <c r="O19"/>
    </row>
    <row r="20" spans="1:15" ht="12.75">
      <c r="A20" s="29" t="s">
        <v>20</v>
      </c>
      <c r="B20" s="30">
        <f>AVERAGE(B10:B19)</f>
        <v>13.7</v>
      </c>
      <c r="C20" s="30">
        <f>AVERAGE(C10:C19)</f>
        <v>34.798</v>
      </c>
      <c r="D20" s="16" t="s">
        <v>55</v>
      </c>
      <c r="E20" s="30">
        <f>AVERAGE(E10:E19)</f>
        <v>3.0799999999999996</v>
      </c>
      <c r="F20" s="31">
        <f>AVERAGE(F10:F19)</f>
        <v>0.22314042819925178</v>
      </c>
      <c r="G20" s="24"/>
      <c r="H20" s="24"/>
      <c r="I20"/>
      <c r="J20"/>
      <c r="K20"/>
      <c r="L20" s="24"/>
      <c r="O20"/>
    </row>
    <row r="21" spans="1:15" ht="12.75">
      <c r="A21"/>
      <c r="B21"/>
      <c r="C21"/>
      <c r="D21"/>
      <c r="E21"/>
      <c r="F21"/>
      <c r="G21"/>
      <c r="H21"/>
      <c r="I21" s="29" t="s">
        <v>13</v>
      </c>
      <c r="J21" s="24"/>
      <c r="K21" s="50">
        <f>AVERAGE(H10:L19)</f>
        <v>41.077400000000004</v>
      </c>
      <c r="L21"/>
      <c r="O21"/>
    </row>
    <row r="22" ht="12.75">
      <c r="O22"/>
    </row>
    <row r="23" ht="12.75">
      <c r="O23"/>
    </row>
    <row r="24" spans="1:15" ht="12.75">
      <c r="A24" s="19" t="s">
        <v>73</v>
      </c>
      <c r="C24" s="20" t="s">
        <v>132</v>
      </c>
      <c r="O24"/>
    </row>
    <row r="25" spans="1:15" ht="12.75">
      <c r="A25" s="19" t="s">
        <v>71</v>
      </c>
      <c r="B25" s="20" t="s">
        <v>129</v>
      </c>
      <c r="C25" s="21"/>
      <c r="F25" s="19" t="s">
        <v>74</v>
      </c>
      <c r="G25" s="3">
        <v>36634</v>
      </c>
      <c r="O25"/>
    </row>
    <row r="26" spans="1:15" ht="12.75">
      <c r="A26" s="19" t="s">
        <v>72</v>
      </c>
      <c r="B26" s="20" t="s">
        <v>130</v>
      </c>
      <c r="C26" s="21"/>
      <c r="F26" s="19" t="s">
        <v>75</v>
      </c>
      <c r="G26" s="22" t="s">
        <v>55</v>
      </c>
      <c r="O26"/>
    </row>
    <row r="27" ht="12.75">
      <c r="O27"/>
    </row>
    <row r="28" spans="1:15" ht="12.75">
      <c r="A28" s="15"/>
      <c r="B28" s="23"/>
      <c r="C28" s="24"/>
      <c r="D28" s="53" t="s">
        <v>15</v>
      </c>
      <c r="E28" s="53"/>
      <c r="F28" s="30">
        <f>F40*K41</f>
        <v>18.812094631896418</v>
      </c>
      <c r="G28" s="29" t="s">
        <v>11</v>
      </c>
      <c r="H28" s="24"/>
      <c r="I28" s="24"/>
      <c r="J28" s="24"/>
      <c r="K28" s="24"/>
      <c r="L28" s="24"/>
      <c r="O28"/>
    </row>
    <row r="29" spans="1:15" ht="12.75">
      <c r="A29" s="15"/>
      <c r="B29" s="4" t="s">
        <v>16</v>
      </c>
      <c r="C29" s="4" t="s">
        <v>45</v>
      </c>
      <c r="D29" s="4" t="s">
        <v>17</v>
      </c>
      <c r="E29" s="24" t="s">
        <v>170</v>
      </c>
      <c r="F29" s="26" t="s">
        <v>50</v>
      </c>
      <c r="H29" s="27" t="s">
        <v>19</v>
      </c>
      <c r="I29" s="27"/>
      <c r="J29" s="24"/>
      <c r="K29" s="24"/>
      <c r="L29" s="24"/>
      <c r="O29"/>
    </row>
    <row r="30" spans="1:15" ht="12.75">
      <c r="A30" s="25">
        <v>1</v>
      </c>
      <c r="B30" s="16">
        <v>32</v>
      </c>
      <c r="C30" s="16">
        <f aca="true" t="shared" si="2" ref="C30:C39">B30*2.54</f>
        <v>81.28</v>
      </c>
      <c r="D30" s="16" t="s">
        <v>55</v>
      </c>
      <c r="E30" s="16">
        <v>9.4</v>
      </c>
      <c r="F30" s="28">
        <f>E30/B30</f>
        <v>0.29375</v>
      </c>
      <c r="G30" s="24"/>
      <c r="H30" s="40">
        <v>76</v>
      </c>
      <c r="I30" s="40">
        <v>79</v>
      </c>
      <c r="J30" s="40">
        <v>73</v>
      </c>
      <c r="K30" s="40">
        <v>89</v>
      </c>
      <c r="L30" s="40">
        <v>87</v>
      </c>
      <c r="O30"/>
    </row>
    <row r="31" spans="1:15" ht="12.75">
      <c r="A31" s="25">
        <v>2</v>
      </c>
      <c r="B31" s="16">
        <v>26</v>
      </c>
      <c r="C31" s="16">
        <f t="shared" si="2"/>
        <v>66.04</v>
      </c>
      <c r="D31" s="16" t="s">
        <v>55</v>
      </c>
      <c r="E31" s="16">
        <v>6.2</v>
      </c>
      <c r="F31" s="28">
        <f aca="true" t="shared" si="3" ref="F31:F39">E31/B31</f>
        <v>0.23846153846153847</v>
      </c>
      <c r="G31" s="24"/>
      <c r="H31" s="40">
        <v>78</v>
      </c>
      <c r="I31" s="40">
        <v>73</v>
      </c>
      <c r="J31" s="40">
        <v>71</v>
      </c>
      <c r="K31" s="40">
        <v>85</v>
      </c>
      <c r="L31" s="40">
        <v>88</v>
      </c>
      <c r="O31"/>
    </row>
    <row r="32" spans="1:15" ht="12.75">
      <c r="A32" s="25">
        <v>3</v>
      </c>
      <c r="B32" s="16">
        <v>26</v>
      </c>
      <c r="C32" s="16">
        <f t="shared" si="2"/>
        <v>66.04</v>
      </c>
      <c r="D32" s="16" t="s">
        <v>55</v>
      </c>
      <c r="E32" s="16">
        <v>6.5</v>
      </c>
      <c r="F32" s="28">
        <f t="shared" si="3"/>
        <v>0.25</v>
      </c>
      <c r="G32" s="24"/>
      <c r="H32" s="40">
        <v>76</v>
      </c>
      <c r="I32" s="40">
        <v>79</v>
      </c>
      <c r="J32" s="40">
        <v>72</v>
      </c>
      <c r="K32" s="40">
        <v>85</v>
      </c>
      <c r="L32" s="40">
        <v>84</v>
      </c>
      <c r="O32"/>
    </row>
    <row r="33" spans="1:15" ht="12.75">
      <c r="A33" s="25">
        <v>4</v>
      </c>
      <c r="B33" s="16">
        <v>22</v>
      </c>
      <c r="C33" s="16">
        <f t="shared" si="2"/>
        <v>55.88</v>
      </c>
      <c r="D33" s="16" t="s">
        <v>55</v>
      </c>
      <c r="E33" s="16">
        <v>5</v>
      </c>
      <c r="F33" s="28">
        <f t="shared" si="3"/>
        <v>0.22727272727272727</v>
      </c>
      <c r="G33" s="24"/>
      <c r="H33" s="40">
        <v>76</v>
      </c>
      <c r="I33" s="40">
        <v>73</v>
      </c>
      <c r="J33" s="40">
        <v>72</v>
      </c>
      <c r="K33" s="40">
        <v>86</v>
      </c>
      <c r="L33" s="40">
        <v>81</v>
      </c>
      <c r="O33"/>
    </row>
    <row r="34" spans="1:15" ht="12.75">
      <c r="A34" s="25">
        <v>5</v>
      </c>
      <c r="B34" s="16">
        <v>22</v>
      </c>
      <c r="C34" s="16">
        <f t="shared" si="2"/>
        <v>55.88</v>
      </c>
      <c r="D34" s="16" t="s">
        <v>55</v>
      </c>
      <c r="E34" s="16">
        <v>4.9</v>
      </c>
      <c r="F34" s="28">
        <f t="shared" si="3"/>
        <v>0.22272727272727275</v>
      </c>
      <c r="G34" s="24"/>
      <c r="H34" s="40">
        <v>76</v>
      </c>
      <c r="I34" s="40">
        <v>69</v>
      </c>
      <c r="J34" s="40">
        <v>77</v>
      </c>
      <c r="K34" s="40">
        <v>86</v>
      </c>
      <c r="L34" s="40">
        <v>80</v>
      </c>
      <c r="O34"/>
    </row>
    <row r="35" spans="1:15" ht="12.75">
      <c r="A35" s="25">
        <v>6</v>
      </c>
      <c r="B35" s="16">
        <v>21.5</v>
      </c>
      <c r="C35" s="16">
        <f t="shared" si="2"/>
        <v>54.61</v>
      </c>
      <c r="D35" s="16" t="s">
        <v>55</v>
      </c>
      <c r="E35" s="16">
        <v>4.8</v>
      </c>
      <c r="F35" s="28">
        <f t="shared" si="3"/>
        <v>0.22325581395348837</v>
      </c>
      <c r="G35" s="24"/>
      <c r="H35" s="40">
        <v>76</v>
      </c>
      <c r="I35" s="40">
        <v>63</v>
      </c>
      <c r="J35" s="40">
        <v>89</v>
      </c>
      <c r="K35" s="40">
        <v>88</v>
      </c>
      <c r="L35" s="40">
        <v>84</v>
      </c>
      <c r="O35"/>
    </row>
    <row r="36" spans="1:15" ht="12.75">
      <c r="A36" s="25">
        <v>7</v>
      </c>
      <c r="B36" s="16">
        <v>21</v>
      </c>
      <c r="C36" s="16">
        <f t="shared" si="2"/>
        <v>53.34</v>
      </c>
      <c r="D36" s="16" t="s">
        <v>55</v>
      </c>
      <c r="E36" s="16">
        <v>4.8</v>
      </c>
      <c r="F36" s="28">
        <f t="shared" si="3"/>
        <v>0.22857142857142856</v>
      </c>
      <c r="G36" s="24"/>
      <c r="H36" s="40">
        <v>82</v>
      </c>
      <c r="I36" s="40">
        <v>64</v>
      </c>
      <c r="J36" s="40">
        <v>79</v>
      </c>
      <c r="K36" s="40">
        <v>85</v>
      </c>
      <c r="L36" s="40">
        <v>83</v>
      </c>
      <c r="O36"/>
    </row>
    <row r="37" spans="1:15" ht="12.75">
      <c r="A37" s="25">
        <v>8</v>
      </c>
      <c r="B37" s="16">
        <v>46.5</v>
      </c>
      <c r="C37" s="16">
        <f t="shared" si="2"/>
        <v>118.11</v>
      </c>
      <c r="D37" s="16" t="s">
        <v>55</v>
      </c>
      <c r="E37" s="16">
        <v>6.3</v>
      </c>
      <c r="F37" s="28">
        <f t="shared" si="3"/>
        <v>0.13548387096774192</v>
      </c>
      <c r="G37" s="24"/>
      <c r="H37" s="40">
        <v>81</v>
      </c>
      <c r="I37" s="40">
        <v>64</v>
      </c>
      <c r="J37" s="40">
        <v>90</v>
      </c>
      <c r="K37" s="40">
        <v>85</v>
      </c>
      <c r="L37" s="40">
        <v>84</v>
      </c>
      <c r="O37"/>
    </row>
    <row r="38" spans="1:15" ht="12.75">
      <c r="A38" s="25">
        <v>9</v>
      </c>
      <c r="B38" s="16">
        <v>32.5</v>
      </c>
      <c r="C38" s="16">
        <f t="shared" si="2"/>
        <v>82.55</v>
      </c>
      <c r="D38" s="16" t="s">
        <v>55</v>
      </c>
      <c r="E38" s="16">
        <v>8.6</v>
      </c>
      <c r="F38" s="28">
        <f t="shared" si="3"/>
        <v>0.2646153846153846</v>
      </c>
      <c r="G38" s="24"/>
      <c r="H38" s="40">
        <v>81</v>
      </c>
      <c r="I38" s="40">
        <v>81</v>
      </c>
      <c r="J38" s="40">
        <v>70</v>
      </c>
      <c r="K38" s="40">
        <v>89</v>
      </c>
      <c r="L38" s="40">
        <v>84</v>
      </c>
      <c r="O38"/>
    </row>
    <row r="39" spans="1:15" ht="12.75">
      <c r="A39" s="25">
        <v>10</v>
      </c>
      <c r="B39" s="16">
        <v>29</v>
      </c>
      <c r="C39" s="16">
        <f t="shared" si="2"/>
        <v>73.66</v>
      </c>
      <c r="D39" s="16" t="s">
        <v>55</v>
      </c>
      <c r="E39" s="16">
        <v>8.2</v>
      </c>
      <c r="F39" s="28">
        <f t="shared" si="3"/>
        <v>0.2827586206896551</v>
      </c>
      <c r="G39" s="24"/>
      <c r="H39" s="40">
        <v>82</v>
      </c>
      <c r="I39" s="40">
        <v>74</v>
      </c>
      <c r="J39" s="40">
        <v>74</v>
      </c>
      <c r="K39" s="40">
        <v>93</v>
      </c>
      <c r="L39" s="40">
        <v>78</v>
      </c>
      <c r="O39"/>
    </row>
    <row r="40" spans="1:15" ht="12.75">
      <c r="A40" s="29" t="s">
        <v>20</v>
      </c>
      <c r="B40" s="30">
        <f>AVERAGE(B30:B39)</f>
        <v>27.85</v>
      </c>
      <c r="C40" s="30">
        <f>AVERAGE(C30:C39)</f>
        <v>70.739</v>
      </c>
      <c r="D40" s="16" t="s">
        <v>55</v>
      </c>
      <c r="E40" s="30">
        <f>AVERAGE(E30:E39)</f>
        <v>6.469999999999999</v>
      </c>
      <c r="F40" s="31">
        <f>AVERAGE(F30:F39)</f>
        <v>0.2366896657259237</v>
      </c>
      <c r="G40" s="24"/>
      <c r="H40" s="24"/>
      <c r="I40"/>
      <c r="J40"/>
      <c r="K40"/>
      <c r="L40" s="24"/>
      <c r="O40"/>
    </row>
    <row r="41" spans="1:15" ht="12.75">
      <c r="A41"/>
      <c r="B41"/>
      <c r="C41"/>
      <c r="D41"/>
      <c r="E41"/>
      <c r="F41"/>
      <c r="G41"/>
      <c r="H41"/>
      <c r="I41" s="29" t="s">
        <v>13</v>
      </c>
      <c r="J41" s="24"/>
      <c r="K41" s="50">
        <f>AVERAGE(H30:L39)</f>
        <v>79.48</v>
      </c>
      <c r="L41"/>
      <c r="O41"/>
    </row>
    <row r="42" ht="12.75">
      <c r="O42"/>
    </row>
    <row r="43" ht="12.75">
      <c r="O43"/>
    </row>
    <row r="44" spans="1:15" ht="12.75">
      <c r="A44" s="19" t="s">
        <v>73</v>
      </c>
      <c r="C44" s="20" t="s">
        <v>131</v>
      </c>
      <c r="O44"/>
    </row>
    <row r="45" spans="1:15" ht="12.75">
      <c r="A45" s="19" t="s">
        <v>71</v>
      </c>
      <c r="B45" s="20" t="s">
        <v>123</v>
      </c>
      <c r="F45" s="19" t="s">
        <v>74</v>
      </c>
      <c r="G45" s="3">
        <v>36634</v>
      </c>
      <c r="O45"/>
    </row>
    <row r="46" spans="1:15" ht="12.75">
      <c r="A46" s="19" t="s">
        <v>72</v>
      </c>
      <c r="B46" s="20" t="s">
        <v>124</v>
      </c>
      <c r="F46" s="19" t="s">
        <v>75</v>
      </c>
      <c r="G46" s="22" t="s">
        <v>55</v>
      </c>
      <c r="O46"/>
    </row>
    <row r="47" ht="12.75">
      <c r="O47"/>
    </row>
    <row r="48" spans="1:15" ht="12.75">
      <c r="A48" s="15"/>
      <c r="B48" s="23"/>
      <c r="C48" s="24"/>
      <c r="D48" s="53" t="s">
        <v>15</v>
      </c>
      <c r="E48" s="53"/>
      <c r="F48" s="30">
        <f>F60*K61</f>
        <v>11.230050900504326</v>
      </c>
      <c r="G48" s="29" t="s">
        <v>11</v>
      </c>
      <c r="H48" s="24"/>
      <c r="I48" s="24"/>
      <c r="J48" s="24"/>
      <c r="K48" s="24"/>
      <c r="L48" s="24"/>
      <c r="O48"/>
    </row>
    <row r="49" spans="1:15" ht="12.75">
      <c r="A49" s="15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27" t="s">
        <v>19</v>
      </c>
      <c r="I49" s="27"/>
      <c r="J49" s="24"/>
      <c r="K49" s="24"/>
      <c r="L49" s="24"/>
      <c r="O49"/>
    </row>
    <row r="50" spans="1:15" ht="12.75">
      <c r="A50" s="25">
        <v>1</v>
      </c>
      <c r="B50" s="16">
        <v>21</v>
      </c>
      <c r="C50" s="16">
        <f aca="true" t="shared" si="4" ref="C50:C59">B50*2.54</f>
        <v>53.34</v>
      </c>
      <c r="D50" s="36" t="s">
        <v>55</v>
      </c>
      <c r="E50" s="16">
        <v>4.5</v>
      </c>
      <c r="F50" s="28">
        <f>E50/B50</f>
        <v>0.21428571428571427</v>
      </c>
      <c r="G50" s="24"/>
      <c r="H50" s="40">
        <v>59</v>
      </c>
      <c r="I50" s="40">
        <v>57</v>
      </c>
      <c r="J50" s="40">
        <v>47</v>
      </c>
      <c r="K50" s="40">
        <v>39</v>
      </c>
      <c r="L50" s="40">
        <v>41</v>
      </c>
      <c r="O50"/>
    </row>
    <row r="51" spans="1:15" ht="12.75">
      <c r="A51" s="25">
        <v>2</v>
      </c>
      <c r="B51" s="16">
        <v>20</v>
      </c>
      <c r="C51" s="16">
        <f t="shared" si="4"/>
        <v>50.8</v>
      </c>
      <c r="D51" s="36" t="s">
        <v>55</v>
      </c>
      <c r="E51" s="16">
        <v>4.5</v>
      </c>
      <c r="F51" s="28">
        <f aca="true" t="shared" si="5" ref="F51:F59">E51/B51</f>
        <v>0.225</v>
      </c>
      <c r="G51" s="24"/>
      <c r="H51" s="40">
        <v>51</v>
      </c>
      <c r="I51" s="40">
        <v>61</v>
      </c>
      <c r="J51" s="40">
        <v>41</v>
      </c>
      <c r="K51" s="40">
        <v>39</v>
      </c>
      <c r="L51" s="40">
        <v>29</v>
      </c>
      <c r="O51"/>
    </row>
    <row r="52" spans="1:15" ht="12.75">
      <c r="A52" s="25">
        <v>3</v>
      </c>
      <c r="B52" s="16">
        <v>15</v>
      </c>
      <c r="C52" s="16">
        <f t="shared" si="4"/>
        <v>38.1</v>
      </c>
      <c r="D52" s="36" t="s">
        <v>55</v>
      </c>
      <c r="E52" s="16">
        <v>3.1</v>
      </c>
      <c r="F52" s="28">
        <f t="shared" si="5"/>
        <v>0.20666666666666667</v>
      </c>
      <c r="G52" s="24"/>
      <c r="H52" s="40">
        <v>56</v>
      </c>
      <c r="I52" s="40">
        <v>63</v>
      </c>
      <c r="J52" s="40">
        <v>52</v>
      </c>
      <c r="K52" s="40">
        <v>37</v>
      </c>
      <c r="L52" s="40">
        <v>44</v>
      </c>
      <c r="O52"/>
    </row>
    <row r="53" spans="1:15" ht="12.75">
      <c r="A53" s="25">
        <v>4</v>
      </c>
      <c r="B53" s="16">
        <v>16</v>
      </c>
      <c r="C53" s="16">
        <f t="shared" si="4"/>
        <v>40.64</v>
      </c>
      <c r="D53" s="36">
        <v>401</v>
      </c>
      <c r="E53" s="16">
        <v>4.7</v>
      </c>
      <c r="F53" s="28">
        <f t="shared" si="5"/>
        <v>0.29375</v>
      </c>
      <c r="G53" s="24"/>
      <c r="H53" s="40">
        <v>55</v>
      </c>
      <c r="I53" s="40">
        <v>58</v>
      </c>
      <c r="J53" s="40">
        <v>50</v>
      </c>
      <c r="K53" s="40">
        <v>43</v>
      </c>
      <c r="L53" s="40">
        <v>41</v>
      </c>
      <c r="O53"/>
    </row>
    <row r="54" spans="1:15" ht="12.75">
      <c r="A54" s="25">
        <v>5</v>
      </c>
      <c r="B54" s="16">
        <v>22</v>
      </c>
      <c r="C54" s="16">
        <f t="shared" si="4"/>
        <v>55.88</v>
      </c>
      <c r="D54" s="36">
        <v>476</v>
      </c>
      <c r="E54" s="16">
        <v>5.4</v>
      </c>
      <c r="F54" s="28">
        <f t="shared" si="5"/>
        <v>0.24545454545454548</v>
      </c>
      <c r="G54" s="24"/>
      <c r="H54" s="40">
        <v>52</v>
      </c>
      <c r="I54" s="40">
        <v>65</v>
      </c>
      <c r="J54" s="40">
        <v>49</v>
      </c>
      <c r="K54" s="40">
        <v>43</v>
      </c>
      <c r="L54" s="40">
        <v>38</v>
      </c>
      <c r="O54"/>
    </row>
    <row r="55" spans="1:15" ht="12.75">
      <c r="A55" s="25">
        <v>6</v>
      </c>
      <c r="B55" s="16">
        <v>14</v>
      </c>
      <c r="C55" s="16">
        <f t="shared" si="4"/>
        <v>35.56</v>
      </c>
      <c r="D55" s="36">
        <v>279</v>
      </c>
      <c r="E55" s="16">
        <v>3.3</v>
      </c>
      <c r="F55" s="28">
        <f t="shared" si="5"/>
        <v>0.2357142857142857</v>
      </c>
      <c r="G55" s="24"/>
      <c r="H55" s="40">
        <v>54</v>
      </c>
      <c r="I55" s="40">
        <v>57</v>
      </c>
      <c r="J55" s="40">
        <v>48</v>
      </c>
      <c r="K55" s="40">
        <v>41</v>
      </c>
      <c r="L55" s="40">
        <v>35</v>
      </c>
      <c r="O55"/>
    </row>
    <row r="56" spans="1:15" ht="12.75">
      <c r="A56" s="25">
        <v>7</v>
      </c>
      <c r="B56" s="16">
        <v>17</v>
      </c>
      <c r="C56" s="16">
        <f t="shared" si="4"/>
        <v>43.18</v>
      </c>
      <c r="D56" s="36">
        <v>337</v>
      </c>
      <c r="E56" s="16">
        <v>3.9</v>
      </c>
      <c r="F56" s="28">
        <f t="shared" si="5"/>
        <v>0.22941176470588234</v>
      </c>
      <c r="G56" s="24"/>
      <c r="H56" s="40">
        <v>56</v>
      </c>
      <c r="I56" s="40">
        <v>55</v>
      </c>
      <c r="J56" s="40">
        <v>47</v>
      </c>
      <c r="K56" s="40">
        <v>34</v>
      </c>
      <c r="L56" s="40">
        <v>33</v>
      </c>
      <c r="O56"/>
    </row>
    <row r="57" spans="1:15" ht="12.75">
      <c r="A57" s="25">
        <v>8</v>
      </c>
      <c r="B57" s="16">
        <v>15</v>
      </c>
      <c r="C57" s="16">
        <f t="shared" si="4"/>
        <v>38.1</v>
      </c>
      <c r="D57" s="36">
        <v>294</v>
      </c>
      <c r="E57" s="16">
        <v>3.3</v>
      </c>
      <c r="F57" s="28">
        <f t="shared" si="5"/>
        <v>0.22</v>
      </c>
      <c r="G57" s="24"/>
      <c r="H57" s="40">
        <v>57</v>
      </c>
      <c r="I57" s="40">
        <v>57</v>
      </c>
      <c r="J57" s="40">
        <v>44</v>
      </c>
      <c r="K57" s="40">
        <v>33</v>
      </c>
      <c r="L57" s="40">
        <v>39</v>
      </c>
      <c r="O57"/>
    </row>
    <row r="58" spans="1:15" ht="12.75">
      <c r="A58" s="25">
        <v>9</v>
      </c>
      <c r="B58" s="16">
        <v>20</v>
      </c>
      <c r="C58" s="16">
        <f t="shared" si="4"/>
        <v>50.8</v>
      </c>
      <c r="D58" s="36" t="s">
        <v>55</v>
      </c>
      <c r="E58" s="16">
        <v>4.3</v>
      </c>
      <c r="F58" s="28">
        <f t="shared" si="5"/>
        <v>0.215</v>
      </c>
      <c r="G58" s="24"/>
      <c r="H58" s="40">
        <v>58</v>
      </c>
      <c r="I58" s="40">
        <v>61</v>
      </c>
      <c r="J58" s="40">
        <v>44</v>
      </c>
      <c r="K58" s="40">
        <v>34</v>
      </c>
      <c r="L58" s="40">
        <v>39</v>
      </c>
      <c r="O58"/>
    </row>
    <row r="59" spans="1:15" ht="12.75">
      <c r="A59" s="25">
        <v>10</v>
      </c>
      <c r="B59" s="16">
        <v>20.5</v>
      </c>
      <c r="C59" s="16">
        <f t="shared" si="4"/>
        <v>52.07</v>
      </c>
      <c r="D59" s="36" t="s">
        <v>55</v>
      </c>
      <c r="E59" s="16">
        <v>5.8</v>
      </c>
      <c r="F59" s="28">
        <f t="shared" si="5"/>
        <v>0.28292682926829266</v>
      </c>
      <c r="G59" s="24"/>
      <c r="H59" s="40">
        <v>57</v>
      </c>
      <c r="I59" s="40">
        <v>52</v>
      </c>
      <c r="J59" s="40">
        <v>47</v>
      </c>
      <c r="K59" s="40">
        <v>36</v>
      </c>
      <c r="L59" s="40">
        <v>43</v>
      </c>
      <c r="O59"/>
    </row>
    <row r="60" spans="1:12" ht="12.75">
      <c r="A60" s="29" t="s">
        <v>20</v>
      </c>
      <c r="B60" s="30">
        <f>AVERAGE(B50:B59)</f>
        <v>18.05</v>
      </c>
      <c r="C60" s="30">
        <f>AVERAGE(C50:C59)</f>
        <v>45.847</v>
      </c>
      <c r="D60" s="30">
        <f>AVERAGE(D50:D59)</f>
        <v>357.4</v>
      </c>
      <c r="E60" s="30">
        <f>AVERAGE(E50:E59)</f>
        <v>4.279999999999999</v>
      </c>
      <c r="F60" s="31">
        <f>AVERAGE(F50:F59)</f>
        <v>0.2368209806095387</v>
      </c>
      <c r="G60" s="24"/>
      <c r="H60" s="24"/>
      <c r="I60"/>
      <c r="J60"/>
      <c r="K60"/>
      <c r="L60" s="24"/>
    </row>
    <row r="61" spans="1:12" ht="12.75">
      <c r="A61"/>
      <c r="B61"/>
      <c r="C61"/>
      <c r="D61"/>
      <c r="E61"/>
      <c r="F61"/>
      <c r="G61"/>
      <c r="H61"/>
      <c r="I61" s="29" t="s">
        <v>13</v>
      </c>
      <c r="J61" s="24"/>
      <c r="K61" s="50">
        <f>AVERAGE(H50:L59)</f>
        <v>47.42</v>
      </c>
      <c r="L61"/>
    </row>
    <row r="64" spans="1:3" ht="11.25">
      <c r="A64" s="19" t="s">
        <v>73</v>
      </c>
      <c r="C64" s="20" t="s">
        <v>134</v>
      </c>
    </row>
    <row r="65" spans="1:7" ht="12.75">
      <c r="A65" s="19" t="s">
        <v>71</v>
      </c>
      <c r="B65"/>
      <c r="C65" s="19" t="s">
        <v>125</v>
      </c>
      <c r="F65" s="19" t="s">
        <v>74</v>
      </c>
      <c r="G65" s="3">
        <v>36634</v>
      </c>
    </row>
    <row r="66" spans="1:7" ht="11.25">
      <c r="A66" s="19" t="s">
        <v>72</v>
      </c>
      <c r="B66" s="19"/>
      <c r="C66" s="51" t="s">
        <v>126</v>
      </c>
      <c r="F66" s="19" t="s">
        <v>75</v>
      </c>
      <c r="G66" s="22" t="s">
        <v>55</v>
      </c>
    </row>
    <row r="68" spans="1:12" ht="11.25">
      <c r="A68" s="15"/>
      <c r="B68" s="23"/>
      <c r="C68" s="24"/>
      <c r="D68" s="53" t="s">
        <v>15</v>
      </c>
      <c r="E68" s="53"/>
      <c r="F68" s="30">
        <f>F80*K81</f>
        <v>6.130944335664335</v>
      </c>
      <c r="G68" s="29" t="s">
        <v>11</v>
      </c>
      <c r="H68" s="24"/>
      <c r="I68" s="24"/>
      <c r="J68" s="24"/>
      <c r="K68" s="24"/>
      <c r="L68" s="24"/>
    </row>
    <row r="69" spans="1:12" ht="11.25">
      <c r="A69" s="15"/>
      <c r="B69" s="4" t="s">
        <v>16</v>
      </c>
      <c r="C69" s="4" t="s">
        <v>45</v>
      </c>
      <c r="D69" s="4" t="s">
        <v>17</v>
      </c>
      <c r="E69" s="24" t="s">
        <v>170</v>
      </c>
      <c r="F69" s="26" t="s">
        <v>50</v>
      </c>
      <c r="H69" s="27" t="s">
        <v>19</v>
      </c>
      <c r="I69" s="27"/>
      <c r="J69" s="24"/>
      <c r="K69" s="24"/>
      <c r="L69" s="24"/>
    </row>
    <row r="70" spans="1:12" ht="11.25">
      <c r="A70" s="25">
        <v>1</v>
      </c>
      <c r="B70" s="16">
        <v>7</v>
      </c>
      <c r="C70" s="16">
        <f aca="true" t="shared" si="6" ref="C70:C79">B70*2.54</f>
        <v>17.78</v>
      </c>
      <c r="D70" s="16" t="s">
        <v>55</v>
      </c>
      <c r="E70" s="16">
        <v>1.3</v>
      </c>
      <c r="F70" s="28">
        <f>E70/B70</f>
        <v>0.18571428571428572</v>
      </c>
      <c r="G70" s="24"/>
      <c r="H70" s="40">
        <v>24</v>
      </c>
      <c r="I70" s="40">
        <v>26</v>
      </c>
      <c r="J70" s="40">
        <v>16</v>
      </c>
      <c r="K70" s="40">
        <v>27</v>
      </c>
      <c r="L70" s="40">
        <v>34</v>
      </c>
    </row>
    <row r="71" spans="1:12" ht="11.25">
      <c r="A71" s="25">
        <v>2</v>
      </c>
      <c r="B71" s="16">
        <v>7</v>
      </c>
      <c r="C71" s="16">
        <f t="shared" si="6"/>
        <v>17.78</v>
      </c>
      <c r="D71" s="16" t="s">
        <v>55</v>
      </c>
      <c r="E71" s="16">
        <v>1.3</v>
      </c>
      <c r="F71" s="28">
        <f aca="true" t="shared" si="7" ref="F71:F79">E71/B71</f>
        <v>0.18571428571428572</v>
      </c>
      <c r="G71" s="24"/>
      <c r="H71" s="40">
        <v>32</v>
      </c>
      <c r="I71" s="40">
        <v>35</v>
      </c>
      <c r="J71" s="40">
        <v>27</v>
      </c>
      <c r="K71" s="40">
        <v>32</v>
      </c>
      <c r="L71" s="40">
        <v>25</v>
      </c>
    </row>
    <row r="72" spans="1:12" ht="11.25">
      <c r="A72" s="25">
        <v>3</v>
      </c>
      <c r="B72" s="16">
        <v>7</v>
      </c>
      <c r="C72" s="16">
        <f t="shared" si="6"/>
        <v>17.78</v>
      </c>
      <c r="D72" s="16" t="s">
        <v>55</v>
      </c>
      <c r="E72" s="16">
        <v>1.5</v>
      </c>
      <c r="F72" s="28">
        <f t="shared" si="7"/>
        <v>0.21428571428571427</v>
      </c>
      <c r="G72" s="24"/>
      <c r="H72" s="40">
        <v>34</v>
      </c>
      <c r="I72" s="40">
        <v>36</v>
      </c>
      <c r="J72" s="40">
        <v>26</v>
      </c>
      <c r="K72" s="40">
        <v>31</v>
      </c>
      <c r="L72" s="40">
        <v>31</v>
      </c>
    </row>
    <row r="73" spans="1:12" ht="11.25">
      <c r="A73" s="25">
        <v>4</v>
      </c>
      <c r="B73" s="16">
        <v>7</v>
      </c>
      <c r="C73" s="16">
        <f t="shared" si="6"/>
        <v>17.78</v>
      </c>
      <c r="D73" s="16" t="s">
        <v>55</v>
      </c>
      <c r="E73" s="16">
        <v>1.1</v>
      </c>
      <c r="F73" s="28">
        <f t="shared" si="7"/>
        <v>0.15714285714285717</v>
      </c>
      <c r="G73" s="24"/>
      <c r="H73" s="40">
        <v>31</v>
      </c>
      <c r="I73" s="40">
        <v>37</v>
      </c>
      <c r="J73" s="40">
        <v>30</v>
      </c>
      <c r="K73" s="40">
        <v>34</v>
      </c>
      <c r="L73" s="40">
        <v>31</v>
      </c>
    </row>
    <row r="74" spans="1:12" ht="11.25">
      <c r="A74" s="25">
        <v>5</v>
      </c>
      <c r="B74" s="16">
        <v>5</v>
      </c>
      <c r="C74" s="16">
        <f t="shared" si="6"/>
        <v>12.7</v>
      </c>
      <c r="D74" s="16" t="s">
        <v>55</v>
      </c>
      <c r="E74" s="16">
        <v>0.9</v>
      </c>
      <c r="F74" s="28">
        <f t="shared" si="7"/>
        <v>0.18</v>
      </c>
      <c r="G74" s="24"/>
      <c r="H74" s="40">
        <v>35</v>
      </c>
      <c r="I74" s="40">
        <v>43</v>
      </c>
      <c r="J74" s="40">
        <v>44</v>
      </c>
      <c r="K74" s="40">
        <v>34</v>
      </c>
      <c r="L74" s="40">
        <v>35</v>
      </c>
    </row>
    <row r="75" spans="1:12" ht="11.25">
      <c r="A75" s="25">
        <v>6</v>
      </c>
      <c r="B75" s="16">
        <v>5</v>
      </c>
      <c r="C75" s="16">
        <f t="shared" si="6"/>
        <v>12.7</v>
      </c>
      <c r="D75" s="16" t="s">
        <v>55</v>
      </c>
      <c r="E75" s="16">
        <v>1</v>
      </c>
      <c r="F75" s="28">
        <f t="shared" si="7"/>
        <v>0.2</v>
      </c>
      <c r="G75" s="24"/>
      <c r="H75" s="40">
        <v>30</v>
      </c>
      <c r="I75" s="40">
        <v>38</v>
      </c>
      <c r="J75" s="40">
        <v>43</v>
      </c>
      <c r="K75" s="40">
        <v>42</v>
      </c>
      <c r="L75" s="40">
        <v>37</v>
      </c>
    </row>
    <row r="76" spans="1:12" ht="11.25">
      <c r="A76" s="25">
        <v>7</v>
      </c>
      <c r="B76" s="16">
        <v>5.5</v>
      </c>
      <c r="C76" s="16">
        <f t="shared" si="6"/>
        <v>13.97</v>
      </c>
      <c r="D76" s="36">
        <v>86</v>
      </c>
      <c r="E76" s="16">
        <v>1</v>
      </c>
      <c r="F76" s="28">
        <f t="shared" si="7"/>
        <v>0.18181818181818182</v>
      </c>
      <c r="G76" s="24"/>
      <c r="H76" s="40">
        <v>36</v>
      </c>
      <c r="I76" s="40">
        <v>43</v>
      </c>
      <c r="J76" s="40">
        <v>36</v>
      </c>
      <c r="K76" s="40">
        <v>33</v>
      </c>
      <c r="L76" s="40">
        <v>35</v>
      </c>
    </row>
    <row r="77" spans="1:12" ht="11.25">
      <c r="A77" s="25">
        <v>8</v>
      </c>
      <c r="B77" s="16">
        <v>7</v>
      </c>
      <c r="C77" s="16">
        <f t="shared" si="6"/>
        <v>17.78</v>
      </c>
      <c r="D77" s="36">
        <v>77</v>
      </c>
      <c r="E77" s="16">
        <v>1.4</v>
      </c>
      <c r="F77" s="28">
        <f t="shared" si="7"/>
        <v>0.19999999999999998</v>
      </c>
      <c r="G77" s="24"/>
      <c r="H77" s="40">
        <v>29</v>
      </c>
      <c r="I77" s="40">
        <v>30</v>
      </c>
      <c r="J77" s="40">
        <v>32</v>
      </c>
      <c r="K77" s="40">
        <v>41</v>
      </c>
      <c r="L77" s="40">
        <v>34</v>
      </c>
    </row>
    <row r="78" spans="1:12" ht="11.25">
      <c r="A78" s="25">
        <v>9</v>
      </c>
      <c r="B78" s="16">
        <v>6.5</v>
      </c>
      <c r="C78" s="16">
        <f t="shared" si="6"/>
        <v>16.51</v>
      </c>
      <c r="D78" s="36">
        <v>121</v>
      </c>
      <c r="E78" s="16">
        <v>1.4</v>
      </c>
      <c r="F78" s="28">
        <f t="shared" si="7"/>
        <v>0.21538461538461537</v>
      </c>
      <c r="G78" s="24"/>
      <c r="H78" s="40">
        <v>40</v>
      </c>
      <c r="I78" s="40">
        <v>33</v>
      </c>
      <c r="J78" s="40">
        <v>28</v>
      </c>
      <c r="K78" s="40">
        <v>41</v>
      </c>
      <c r="L78" s="40">
        <v>19</v>
      </c>
    </row>
    <row r="79" spans="1:12" ht="11.25">
      <c r="A79" s="25">
        <v>10</v>
      </c>
      <c r="B79" s="16">
        <v>7</v>
      </c>
      <c r="C79" s="16">
        <f t="shared" si="6"/>
        <v>17.78</v>
      </c>
      <c r="D79" s="36">
        <v>115</v>
      </c>
      <c r="E79" s="16">
        <v>1.1</v>
      </c>
      <c r="F79" s="28">
        <f t="shared" si="7"/>
        <v>0.15714285714285717</v>
      </c>
      <c r="G79" s="24"/>
      <c r="H79" s="40">
        <v>29</v>
      </c>
      <c r="I79" s="40">
        <v>33</v>
      </c>
      <c r="J79" s="40">
        <v>21</v>
      </c>
      <c r="K79" s="40">
        <v>37</v>
      </c>
      <c r="L79" s="40">
        <v>23</v>
      </c>
    </row>
    <row r="80" spans="1:12" ht="12.75">
      <c r="A80" s="29" t="s">
        <v>20</v>
      </c>
      <c r="B80" s="30">
        <f>AVERAGE(B70:B79)</f>
        <v>6.4</v>
      </c>
      <c r="C80" s="30">
        <f>AVERAGE(C70:C79)</f>
        <v>16.256</v>
      </c>
      <c r="D80" s="30">
        <f>AVERAGE(D70:D79)</f>
        <v>99.75</v>
      </c>
      <c r="E80" s="30">
        <f>AVERAGE(E70:E79)</f>
        <v>1.2</v>
      </c>
      <c r="F80" s="31">
        <f>AVERAGE(F70:F79)</f>
        <v>0.18772027972027971</v>
      </c>
      <c r="G80" s="24"/>
      <c r="H80" s="24"/>
      <c r="I80"/>
      <c r="J80"/>
      <c r="K80"/>
      <c r="L80" s="24"/>
    </row>
    <row r="81" spans="9:11" ht="11.25">
      <c r="I81" s="29" t="s">
        <v>13</v>
      </c>
      <c r="K81" s="50">
        <f>AVERAGE(H70:L79)</f>
        <v>32.66</v>
      </c>
    </row>
    <row r="84" spans="1:3" ht="11.25">
      <c r="A84" s="19" t="s">
        <v>73</v>
      </c>
      <c r="C84" s="20" t="s">
        <v>135</v>
      </c>
    </row>
    <row r="85" spans="1:7" ht="12.75">
      <c r="A85" s="19" t="s">
        <v>71</v>
      </c>
      <c r="B85"/>
      <c r="C85" s="19" t="s">
        <v>136</v>
      </c>
      <c r="F85" s="19" t="s">
        <v>74</v>
      </c>
      <c r="G85" s="3">
        <v>36634</v>
      </c>
    </row>
    <row r="86" spans="1:7" ht="11.25">
      <c r="A86" s="19" t="s">
        <v>72</v>
      </c>
      <c r="B86" s="19"/>
      <c r="C86" s="51" t="s">
        <v>137</v>
      </c>
      <c r="F86" s="19" t="s">
        <v>75</v>
      </c>
      <c r="G86" s="22" t="s">
        <v>55</v>
      </c>
    </row>
    <row r="88" spans="1:12" ht="11.25">
      <c r="A88" s="15"/>
      <c r="B88" s="23"/>
      <c r="C88" s="29"/>
      <c r="D88" s="53" t="s">
        <v>15</v>
      </c>
      <c r="E88" s="53"/>
      <c r="F88" s="30">
        <f>F100*K101</f>
        <v>4.715040247678019</v>
      </c>
      <c r="G88" s="29" t="s">
        <v>11</v>
      </c>
      <c r="H88" s="24"/>
      <c r="I88" s="24"/>
      <c r="J88" s="24"/>
      <c r="K88" s="24"/>
      <c r="L88" s="24"/>
    </row>
    <row r="89" spans="1:12" ht="11.25">
      <c r="A89" s="15"/>
      <c r="B89" s="4" t="s">
        <v>16</v>
      </c>
      <c r="C89" s="4" t="s">
        <v>45</v>
      </c>
      <c r="D89" s="4" t="s">
        <v>17</v>
      </c>
      <c r="E89" s="24" t="s">
        <v>170</v>
      </c>
      <c r="F89" s="26" t="s">
        <v>50</v>
      </c>
      <c r="H89" s="27" t="s">
        <v>19</v>
      </c>
      <c r="I89" s="27"/>
      <c r="J89" s="24"/>
      <c r="K89" s="24"/>
      <c r="L89" s="24"/>
    </row>
    <row r="90" spans="1:12" ht="11.25">
      <c r="A90" s="25">
        <v>1</v>
      </c>
      <c r="B90" s="16">
        <v>8.5</v>
      </c>
      <c r="C90" s="16">
        <f aca="true" t="shared" si="8" ref="C90:C99">B90*2.54</f>
        <v>21.59</v>
      </c>
      <c r="D90" s="36" t="s">
        <v>55</v>
      </c>
      <c r="E90" s="16">
        <v>1.8</v>
      </c>
      <c r="F90" s="28">
        <f>E90/B90</f>
        <v>0.21176470588235294</v>
      </c>
      <c r="G90" s="24"/>
      <c r="H90" s="40">
        <v>18</v>
      </c>
      <c r="I90" s="40">
        <v>13</v>
      </c>
      <c r="J90" s="40">
        <v>24</v>
      </c>
      <c r="K90" s="40">
        <v>25</v>
      </c>
      <c r="L90" s="40">
        <v>21</v>
      </c>
    </row>
    <row r="91" spans="1:12" ht="11.25">
      <c r="A91" s="25">
        <v>2</v>
      </c>
      <c r="B91" s="16">
        <v>4.5</v>
      </c>
      <c r="C91" s="16">
        <f t="shared" si="8"/>
        <v>11.43</v>
      </c>
      <c r="D91" s="36" t="s">
        <v>55</v>
      </c>
      <c r="E91" s="16">
        <v>0.8</v>
      </c>
      <c r="F91" s="28">
        <f aca="true" t="shared" si="9" ref="F91:F99">E91/B91</f>
        <v>0.17777777777777778</v>
      </c>
      <c r="G91" s="24"/>
      <c r="H91" s="40">
        <v>19</v>
      </c>
      <c r="I91" s="40">
        <v>19</v>
      </c>
      <c r="J91" s="40">
        <v>23</v>
      </c>
      <c r="K91" s="40">
        <v>20</v>
      </c>
      <c r="L91" s="40">
        <v>22</v>
      </c>
    </row>
    <row r="92" spans="1:12" ht="11.25">
      <c r="A92" s="25">
        <v>3</v>
      </c>
      <c r="B92" s="16">
        <v>5</v>
      </c>
      <c r="C92" s="16">
        <f t="shared" si="8"/>
        <v>12.7</v>
      </c>
      <c r="D92" s="36" t="s">
        <v>55</v>
      </c>
      <c r="E92" s="16">
        <v>0.9</v>
      </c>
      <c r="F92" s="28">
        <f t="shared" si="9"/>
        <v>0.18</v>
      </c>
      <c r="G92" s="24"/>
      <c r="H92" s="40">
        <v>28</v>
      </c>
      <c r="I92" s="40">
        <v>25</v>
      </c>
      <c r="J92" s="40">
        <v>28</v>
      </c>
      <c r="K92" s="40">
        <v>19</v>
      </c>
      <c r="L92" s="40">
        <v>32</v>
      </c>
    </row>
    <row r="93" spans="1:12" ht="11.25">
      <c r="A93" s="25">
        <v>4</v>
      </c>
      <c r="B93" s="16">
        <v>9.5</v>
      </c>
      <c r="C93" s="16">
        <f t="shared" si="8"/>
        <v>24.13</v>
      </c>
      <c r="D93" s="36" t="s">
        <v>55</v>
      </c>
      <c r="E93" s="16">
        <v>1.7</v>
      </c>
      <c r="F93" s="28">
        <f t="shared" si="9"/>
        <v>0.17894736842105263</v>
      </c>
      <c r="G93" s="24"/>
      <c r="H93" s="40">
        <v>26</v>
      </c>
      <c r="I93" s="40">
        <v>25</v>
      </c>
      <c r="J93" s="40">
        <v>33</v>
      </c>
      <c r="K93" s="40">
        <v>22</v>
      </c>
      <c r="L93" s="40">
        <v>26</v>
      </c>
    </row>
    <row r="94" spans="1:12" ht="11.25">
      <c r="A94" s="25">
        <v>5</v>
      </c>
      <c r="B94" s="16">
        <v>4.5</v>
      </c>
      <c r="C94" s="16">
        <f t="shared" si="8"/>
        <v>11.43</v>
      </c>
      <c r="D94" s="36">
        <v>83</v>
      </c>
      <c r="E94" s="16">
        <v>1</v>
      </c>
      <c r="F94" s="28">
        <f t="shared" si="9"/>
        <v>0.2222222222222222</v>
      </c>
      <c r="G94" s="24"/>
      <c r="H94" s="40">
        <v>21</v>
      </c>
      <c r="I94" s="40">
        <v>23</v>
      </c>
      <c r="J94" s="40">
        <v>26</v>
      </c>
      <c r="K94" s="40">
        <v>21</v>
      </c>
      <c r="L94" s="40">
        <v>27</v>
      </c>
    </row>
    <row r="95" spans="1:12" ht="11.25">
      <c r="A95" s="25">
        <v>6</v>
      </c>
      <c r="B95" s="16">
        <v>4</v>
      </c>
      <c r="C95" s="16">
        <f t="shared" si="8"/>
        <v>10.16</v>
      </c>
      <c r="D95" s="36">
        <v>74</v>
      </c>
      <c r="E95" s="16">
        <v>0.8</v>
      </c>
      <c r="F95" s="28">
        <f t="shared" si="9"/>
        <v>0.2</v>
      </c>
      <c r="G95" s="24"/>
      <c r="H95" s="40">
        <v>20</v>
      </c>
      <c r="I95" s="40">
        <v>20</v>
      </c>
      <c r="J95" s="40">
        <v>24</v>
      </c>
      <c r="K95" s="40">
        <v>34</v>
      </c>
      <c r="L95" s="40">
        <v>33</v>
      </c>
    </row>
    <row r="96" spans="1:12" ht="11.25">
      <c r="A96" s="25">
        <v>7</v>
      </c>
      <c r="B96" s="16">
        <v>3</v>
      </c>
      <c r="C96" s="16">
        <f t="shared" si="8"/>
        <v>7.62</v>
      </c>
      <c r="D96" s="36">
        <v>21</v>
      </c>
      <c r="E96" s="16">
        <v>0.3</v>
      </c>
      <c r="F96" s="28">
        <f t="shared" si="9"/>
        <v>0.09999999999999999</v>
      </c>
      <c r="G96" s="24"/>
      <c r="H96" s="40">
        <v>15</v>
      </c>
      <c r="I96" s="40">
        <v>18</v>
      </c>
      <c r="J96" s="40">
        <v>22</v>
      </c>
      <c r="K96" s="40">
        <v>38</v>
      </c>
      <c r="L96" s="40">
        <v>27</v>
      </c>
    </row>
    <row r="97" spans="1:12" ht="11.25">
      <c r="A97" s="25">
        <v>8</v>
      </c>
      <c r="B97" s="16">
        <v>3</v>
      </c>
      <c r="C97" s="16">
        <f t="shared" si="8"/>
        <v>7.62</v>
      </c>
      <c r="D97" s="36">
        <v>70</v>
      </c>
      <c r="E97" s="16">
        <v>0.9</v>
      </c>
      <c r="F97" s="28">
        <f t="shared" si="9"/>
        <v>0.3</v>
      </c>
      <c r="G97" s="24"/>
      <c r="H97" s="40">
        <v>20</v>
      </c>
      <c r="I97" s="40">
        <v>25</v>
      </c>
      <c r="J97" s="40">
        <v>15</v>
      </c>
      <c r="K97" s="40">
        <v>22</v>
      </c>
      <c r="L97" s="40">
        <v>38</v>
      </c>
    </row>
    <row r="98" spans="1:12" ht="11.25">
      <c r="A98" s="25">
        <v>9</v>
      </c>
      <c r="B98" s="16">
        <v>7.5</v>
      </c>
      <c r="C98" s="16">
        <f t="shared" si="8"/>
        <v>19.05</v>
      </c>
      <c r="D98" s="36">
        <v>130</v>
      </c>
      <c r="E98" s="16">
        <v>1.4</v>
      </c>
      <c r="F98" s="28">
        <f t="shared" si="9"/>
        <v>0.18666666666666665</v>
      </c>
      <c r="G98" s="24"/>
      <c r="H98" s="40">
        <v>17</v>
      </c>
      <c r="I98" s="40">
        <v>20</v>
      </c>
      <c r="J98" s="40">
        <v>24</v>
      </c>
      <c r="K98" s="40">
        <v>27</v>
      </c>
      <c r="L98" s="40">
        <v>41</v>
      </c>
    </row>
    <row r="99" spans="1:12" ht="11.25">
      <c r="A99" s="25">
        <v>10</v>
      </c>
      <c r="B99" s="16">
        <v>8</v>
      </c>
      <c r="C99" s="16">
        <f t="shared" si="8"/>
        <v>20.32</v>
      </c>
      <c r="D99" s="36">
        <v>113</v>
      </c>
      <c r="E99" s="16">
        <v>1.2</v>
      </c>
      <c r="F99" s="28">
        <f t="shared" si="9"/>
        <v>0.15</v>
      </c>
      <c r="G99" s="24"/>
      <c r="H99" s="40">
        <v>27</v>
      </c>
      <c r="I99" s="40">
        <v>29</v>
      </c>
      <c r="J99" s="40">
        <v>22</v>
      </c>
      <c r="K99" s="40">
        <v>36</v>
      </c>
      <c r="L99" s="40">
        <v>36</v>
      </c>
    </row>
    <row r="100" spans="1:12" ht="12.75">
      <c r="A100" s="29" t="s">
        <v>20</v>
      </c>
      <c r="B100" s="30">
        <f>AVERAGE(B90:B99)</f>
        <v>5.75</v>
      </c>
      <c r="C100" s="30">
        <f>AVERAGE(C90:C99)</f>
        <v>14.605</v>
      </c>
      <c r="D100" s="30">
        <f>AVERAGE(D90:D99)</f>
        <v>81.83333333333333</v>
      </c>
      <c r="E100" s="30">
        <f>AVERAGE(E90:E99)</f>
        <v>1.0799999999999998</v>
      </c>
      <c r="F100" s="31">
        <f>AVERAGE(F90:F99)</f>
        <v>0.19073787409700724</v>
      </c>
      <c r="G100" s="24"/>
      <c r="H100" s="24"/>
      <c r="I100"/>
      <c r="J100"/>
      <c r="K100"/>
      <c r="L100" s="24"/>
    </row>
    <row r="101" spans="1:12" ht="12.75">
      <c r="A101"/>
      <c r="B101"/>
      <c r="C101"/>
      <c r="D101"/>
      <c r="E101"/>
      <c r="F101"/>
      <c r="G101"/>
      <c r="H101"/>
      <c r="I101" s="29" t="s">
        <v>13</v>
      </c>
      <c r="J101" s="24"/>
      <c r="K101" s="50">
        <f>AVERAGE(H90:L99)</f>
        <v>24.72</v>
      </c>
      <c r="L101"/>
    </row>
    <row r="104" spans="1:3" ht="11.25">
      <c r="A104" s="19" t="s">
        <v>73</v>
      </c>
      <c r="C104" s="20" t="s">
        <v>138</v>
      </c>
    </row>
    <row r="105" spans="1:7" ht="12.75">
      <c r="A105" s="19" t="s">
        <v>71</v>
      </c>
      <c r="B105"/>
      <c r="C105" s="19" t="s">
        <v>139</v>
      </c>
      <c r="F105" s="19" t="s">
        <v>74</v>
      </c>
      <c r="G105" s="3">
        <v>36634</v>
      </c>
    </row>
    <row r="106" spans="1:7" ht="11.25">
      <c r="A106" s="19" t="s">
        <v>72</v>
      </c>
      <c r="B106" s="19"/>
      <c r="C106" s="51" t="s">
        <v>140</v>
      </c>
      <c r="F106" s="19" t="s">
        <v>75</v>
      </c>
      <c r="G106" s="22">
        <v>0.6840277777777778</v>
      </c>
    </row>
    <row r="108" spans="1:12" ht="11.25">
      <c r="A108" s="15"/>
      <c r="B108" s="23"/>
      <c r="C108" s="24"/>
      <c r="D108" s="53" t="s">
        <v>15</v>
      </c>
      <c r="E108" s="53"/>
      <c r="F108" s="30">
        <f>F120*K121</f>
        <v>13.968403378437952</v>
      </c>
      <c r="G108" s="29" t="s">
        <v>11</v>
      </c>
      <c r="H108" s="24"/>
      <c r="I108" s="24"/>
      <c r="J108" s="24"/>
      <c r="K108" s="24"/>
      <c r="L108" s="24"/>
    </row>
    <row r="109" spans="1:12" ht="11.25">
      <c r="A109" s="15"/>
      <c r="B109" s="4" t="s">
        <v>16</v>
      </c>
      <c r="C109" s="4" t="s">
        <v>45</v>
      </c>
      <c r="D109" s="4" t="s">
        <v>17</v>
      </c>
      <c r="E109" s="24" t="s">
        <v>170</v>
      </c>
      <c r="F109" s="26" t="s">
        <v>50</v>
      </c>
      <c r="H109" s="27" t="s">
        <v>19</v>
      </c>
      <c r="I109" s="27"/>
      <c r="J109" s="24"/>
      <c r="K109" s="24"/>
      <c r="L109" s="24"/>
    </row>
    <row r="110" spans="1:12" ht="11.25">
      <c r="A110" s="25">
        <v>1</v>
      </c>
      <c r="B110" s="16">
        <v>29</v>
      </c>
      <c r="C110" s="16">
        <f aca="true" t="shared" si="10" ref="C110:C119">B110*2.54</f>
        <v>73.66</v>
      </c>
      <c r="D110" s="36" t="s">
        <v>55</v>
      </c>
      <c r="E110" s="16">
        <v>7.7</v>
      </c>
      <c r="F110" s="28">
        <f>E110/B110</f>
        <v>0.2655172413793104</v>
      </c>
      <c r="G110" s="24"/>
      <c r="H110" s="40">
        <v>77</v>
      </c>
      <c r="I110" s="40">
        <v>56</v>
      </c>
      <c r="J110" s="40">
        <v>48</v>
      </c>
      <c r="K110" s="40">
        <v>51</v>
      </c>
      <c r="L110" s="40">
        <v>59</v>
      </c>
    </row>
    <row r="111" spans="1:12" ht="11.25">
      <c r="A111" s="25">
        <v>2</v>
      </c>
      <c r="B111" s="16">
        <v>24</v>
      </c>
      <c r="C111" s="16">
        <f t="shared" si="10"/>
        <v>60.96</v>
      </c>
      <c r="D111" s="36" t="s">
        <v>55</v>
      </c>
      <c r="E111" s="16">
        <v>7.2</v>
      </c>
      <c r="F111" s="28">
        <f aca="true" t="shared" si="11" ref="F111:F119">E111/B111</f>
        <v>0.3</v>
      </c>
      <c r="G111" s="24"/>
      <c r="H111" s="40">
        <v>77</v>
      </c>
      <c r="I111" s="40">
        <v>61</v>
      </c>
      <c r="J111" s="40">
        <v>34</v>
      </c>
      <c r="K111" s="40">
        <v>60</v>
      </c>
      <c r="L111" s="40">
        <v>47</v>
      </c>
    </row>
    <row r="112" spans="1:12" ht="11.25">
      <c r="A112" s="25">
        <v>3</v>
      </c>
      <c r="B112" s="16">
        <v>27</v>
      </c>
      <c r="C112" s="16">
        <f t="shared" si="10"/>
        <v>68.58</v>
      </c>
      <c r="D112" s="36" t="s">
        <v>55</v>
      </c>
      <c r="E112" s="16">
        <v>7.6</v>
      </c>
      <c r="F112" s="28">
        <f t="shared" si="11"/>
        <v>0.28148148148148144</v>
      </c>
      <c r="G112" s="24"/>
      <c r="H112" s="40">
        <v>75</v>
      </c>
      <c r="I112" s="40">
        <v>65</v>
      </c>
      <c r="J112" s="40">
        <v>36</v>
      </c>
      <c r="K112" s="40">
        <v>58</v>
      </c>
      <c r="L112" s="40">
        <v>48</v>
      </c>
    </row>
    <row r="113" spans="1:12" ht="11.25">
      <c r="A113" s="25">
        <v>4</v>
      </c>
      <c r="B113" s="16">
        <v>24.5</v>
      </c>
      <c r="C113" s="16">
        <f t="shared" si="10"/>
        <v>62.230000000000004</v>
      </c>
      <c r="D113" s="36">
        <v>552</v>
      </c>
      <c r="E113" s="16">
        <v>6.1</v>
      </c>
      <c r="F113" s="28">
        <f t="shared" si="11"/>
        <v>0.24897959183673468</v>
      </c>
      <c r="G113" s="24"/>
      <c r="H113" s="40">
        <v>72</v>
      </c>
      <c r="I113" s="40">
        <v>63</v>
      </c>
      <c r="J113" s="40">
        <v>26</v>
      </c>
      <c r="K113" s="40">
        <v>63</v>
      </c>
      <c r="L113" s="40">
        <v>61</v>
      </c>
    </row>
    <row r="114" spans="1:12" ht="11.25">
      <c r="A114" s="25">
        <v>5</v>
      </c>
      <c r="B114" s="16">
        <v>8</v>
      </c>
      <c r="C114" s="16">
        <f t="shared" si="10"/>
        <v>20.32</v>
      </c>
      <c r="D114" s="36">
        <v>756</v>
      </c>
      <c r="E114" s="16">
        <v>1.8</v>
      </c>
      <c r="F114" s="28">
        <f t="shared" si="11"/>
        <v>0.225</v>
      </c>
      <c r="G114" s="24"/>
      <c r="H114" s="40">
        <v>71</v>
      </c>
      <c r="I114" s="40">
        <v>58</v>
      </c>
      <c r="J114" s="40">
        <v>27</v>
      </c>
      <c r="K114" s="40">
        <v>63</v>
      </c>
      <c r="L114" s="40">
        <v>66</v>
      </c>
    </row>
    <row r="115" spans="1:12" ht="11.25">
      <c r="A115" s="25">
        <v>6</v>
      </c>
      <c r="B115" s="16">
        <v>13.5</v>
      </c>
      <c r="C115" s="16">
        <f t="shared" si="10"/>
        <v>34.29</v>
      </c>
      <c r="D115" s="36">
        <v>799</v>
      </c>
      <c r="E115" s="16">
        <v>2.2</v>
      </c>
      <c r="F115" s="28">
        <f t="shared" si="11"/>
        <v>0.16296296296296298</v>
      </c>
      <c r="G115" s="24"/>
      <c r="H115" s="40">
        <v>65</v>
      </c>
      <c r="I115" s="40">
        <v>54</v>
      </c>
      <c r="J115" s="40">
        <v>28</v>
      </c>
      <c r="K115" s="40">
        <v>57</v>
      </c>
      <c r="L115" s="40">
        <v>62</v>
      </c>
    </row>
    <row r="116" spans="1:12" ht="11.25">
      <c r="A116" s="25">
        <v>7</v>
      </c>
      <c r="B116" s="16">
        <v>22.5</v>
      </c>
      <c r="C116" s="16">
        <f t="shared" si="10"/>
        <v>57.15</v>
      </c>
      <c r="D116" s="36">
        <v>729</v>
      </c>
      <c r="E116" s="16">
        <v>5.9</v>
      </c>
      <c r="F116" s="28">
        <f t="shared" si="11"/>
        <v>0.26222222222222225</v>
      </c>
      <c r="G116" s="24"/>
      <c r="H116" s="40">
        <v>61</v>
      </c>
      <c r="I116" s="40">
        <v>44</v>
      </c>
      <c r="J116" s="40">
        <v>29</v>
      </c>
      <c r="K116" s="40">
        <v>45</v>
      </c>
      <c r="L116" s="40">
        <v>69</v>
      </c>
    </row>
    <row r="117" spans="1:12" ht="11.25">
      <c r="A117" s="25">
        <v>8</v>
      </c>
      <c r="B117" s="16">
        <v>26</v>
      </c>
      <c r="C117" s="16">
        <f t="shared" si="10"/>
        <v>66.04</v>
      </c>
      <c r="D117" s="36">
        <v>620</v>
      </c>
      <c r="E117" s="16">
        <v>6.9</v>
      </c>
      <c r="F117" s="28">
        <f t="shared" si="11"/>
        <v>0.2653846153846154</v>
      </c>
      <c r="G117" s="24"/>
      <c r="H117" s="40">
        <v>59</v>
      </c>
      <c r="I117" s="40">
        <v>44</v>
      </c>
      <c r="J117" s="40">
        <v>42</v>
      </c>
      <c r="K117" s="40">
        <v>66</v>
      </c>
      <c r="L117" s="40">
        <v>67</v>
      </c>
    </row>
    <row r="118" spans="1:12" ht="11.25">
      <c r="A118" s="25">
        <v>9</v>
      </c>
      <c r="B118" s="16">
        <v>23.5</v>
      </c>
      <c r="C118" s="16">
        <f t="shared" si="10"/>
        <v>59.69</v>
      </c>
      <c r="D118" s="36" t="s">
        <v>55</v>
      </c>
      <c r="E118" s="16">
        <v>7.2</v>
      </c>
      <c r="F118" s="28">
        <f t="shared" si="11"/>
        <v>0.30638297872340425</v>
      </c>
      <c r="G118" s="24"/>
      <c r="H118" s="40">
        <v>58</v>
      </c>
      <c r="I118" s="40">
        <v>44</v>
      </c>
      <c r="J118" s="40">
        <v>43</v>
      </c>
      <c r="K118" s="40">
        <v>63</v>
      </c>
      <c r="L118" s="40">
        <v>77</v>
      </c>
    </row>
    <row r="119" spans="1:12" ht="11.25">
      <c r="A119" s="25">
        <v>10</v>
      </c>
      <c r="B119" s="16">
        <v>19</v>
      </c>
      <c r="C119" s="16">
        <f t="shared" si="10"/>
        <v>48.26</v>
      </c>
      <c r="D119" s="36" t="s">
        <v>55</v>
      </c>
      <c r="E119" s="16">
        <v>3.9</v>
      </c>
      <c r="F119" s="28">
        <f t="shared" si="11"/>
        <v>0.20526315789473684</v>
      </c>
      <c r="G119" s="24"/>
      <c r="H119" s="40">
        <v>62</v>
      </c>
      <c r="I119" s="40">
        <v>40</v>
      </c>
      <c r="J119" s="40">
        <v>50</v>
      </c>
      <c r="K119" s="40">
        <v>55</v>
      </c>
      <c r="L119" s="40">
        <v>62</v>
      </c>
    </row>
    <row r="120" spans="1:12" ht="12.75">
      <c r="A120" s="29" t="s">
        <v>20</v>
      </c>
      <c r="B120" s="30">
        <f>AVERAGE(B110:B119)</f>
        <v>21.7</v>
      </c>
      <c r="C120" s="30">
        <f>AVERAGE(C110:C119)</f>
        <v>55.11800000000001</v>
      </c>
      <c r="D120" s="30">
        <f>AVERAGE(D110:D119)</f>
        <v>691.2</v>
      </c>
      <c r="E120" s="30">
        <f>AVERAGE(E110:E119)</f>
        <v>5.65</v>
      </c>
      <c r="F120" s="31">
        <f>AVERAGE(F110:F119)</f>
        <v>0.25231942518854683</v>
      </c>
      <c r="G120" s="24"/>
      <c r="H120" s="24"/>
      <c r="I120"/>
      <c r="J120"/>
      <c r="K120"/>
      <c r="L120" s="24"/>
    </row>
    <row r="121" spans="1:12" ht="12.75">
      <c r="A121"/>
      <c r="B121"/>
      <c r="C121"/>
      <c r="D121"/>
      <c r="E121"/>
      <c r="F121"/>
      <c r="G121"/>
      <c r="H121"/>
      <c r="I121" s="29" t="s">
        <v>13</v>
      </c>
      <c r="J121" s="24"/>
      <c r="K121" s="50">
        <f>AVERAGE(H110:L119)</f>
        <v>55.36</v>
      </c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4" spans="1:3" ht="11.25">
      <c r="A124" s="19" t="s">
        <v>73</v>
      </c>
      <c r="C124" s="20" t="s">
        <v>141</v>
      </c>
    </row>
    <row r="125" spans="1:7" ht="12.75">
      <c r="A125" s="19" t="s">
        <v>71</v>
      </c>
      <c r="B125"/>
      <c r="C125" s="19" t="s">
        <v>142</v>
      </c>
      <c r="F125" s="19" t="s">
        <v>74</v>
      </c>
      <c r="G125" s="3">
        <v>36634</v>
      </c>
    </row>
    <row r="126" spans="1:7" ht="11.25">
      <c r="A126" s="19" t="s">
        <v>72</v>
      </c>
      <c r="B126" s="19"/>
      <c r="C126" s="51" t="s">
        <v>143</v>
      </c>
      <c r="F126" s="19" t="s">
        <v>75</v>
      </c>
      <c r="G126" s="22" t="s">
        <v>55</v>
      </c>
    </row>
    <row r="128" spans="1:12" ht="11.25">
      <c r="A128" s="15"/>
      <c r="B128" s="23"/>
      <c r="C128" s="24"/>
      <c r="D128" s="53" t="s">
        <v>15</v>
      </c>
      <c r="E128" s="53"/>
      <c r="F128" s="30">
        <f>F140*K141</f>
        <v>8.366752373737373</v>
      </c>
      <c r="G128" s="29" t="s">
        <v>11</v>
      </c>
      <c r="H128" s="24"/>
      <c r="I128" s="24"/>
      <c r="J128" s="24"/>
      <c r="K128" s="24"/>
      <c r="L128" s="24"/>
    </row>
    <row r="129" spans="1:12" ht="11.25">
      <c r="A129" s="15"/>
      <c r="B129" s="4" t="s">
        <v>16</v>
      </c>
      <c r="C129" s="4" t="s">
        <v>45</v>
      </c>
      <c r="D129" s="4" t="s">
        <v>17</v>
      </c>
      <c r="E129" s="24" t="s">
        <v>170</v>
      </c>
      <c r="F129" s="26" t="s">
        <v>50</v>
      </c>
      <c r="H129" s="27" t="s">
        <v>19</v>
      </c>
      <c r="I129" s="27"/>
      <c r="J129" s="24"/>
      <c r="K129" s="24"/>
      <c r="L129" s="24"/>
    </row>
    <row r="130" spans="1:12" ht="11.25">
      <c r="A130" s="25">
        <v>1</v>
      </c>
      <c r="B130" s="16">
        <v>7.5</v>
      </c>
      <c r="C130" s="16">
        <f aca="true" t="shared" si="12" ref="C130:C139">B130*2.54</f>
        <v>19.05</v>
      </c>
      <c r="D130" s="36" t="s">
        <v>55</v>
      </c>
      <c r="E130" s="16">
        <v>2.9</v>
      </c>
      <c r="F130" s="28">
        <f>E130/B130</f>
        <v>0.38666666666666666</v>
      </c>
      <c r="G130" s="24"/>
      <c r="H130" s="40">
        <v>49</v>
      </c>
      <c r="I130" s="40">
        <v>24</v>
      </c>
      <c r="J130" s="40">
        <v>34</v>
      </c>
      <c r="K130" s="40">
        <v>30</v>
      </c>
      <c r="L130" s="40">
        <v>32</v>
      </c>
    </row>
    <row r="131" spans="1:12" ht="11.25">
      <c r="A131" s="25">
        <v>2</v>
      </c>
      <c r="B131" s="16">
        <v>8</v>
      </c>
      <c r="C131" s="16">
        <f t="shared" si="12"/>
        <v>20.32</v>
      </c>
      <c r="D131" s="36" t="s">
        <v>55</v>
      </c>
      <c r="E131" s="16">
        <v>1.7</v>
      </c>
      <c r="F131" s="28">
        <f aca="true" t="shared" si="13" ref="F131:F139">E131/B131</f>
        <v>0.2125</v>
      </c>
      <c r="G131" s="24"/>
      <c r="H131" s="40">
        <v>50</v>
      </c>
      <c r="I131" s="40">
        <v>23</v>
      </c>
      <c r="J131" s="40">
        <v>41</v>
      </c>
      <c r="K131" s="40">
        <v>30</v>
      </c>
      <c r="L131" s="40">
        <v>28</v>
      </c>
    </row>
    <row r="132" spans="1:12" ht="11.25">
      <c r="A132" s="25">
        <v>3</v>
      </c>
      <c r="B132" s="16">
        <v>8</v>
      </c>
      <c r="C132" s="16">
        <f t="shared" si="12"/>
        <v>20.32</v>
      </c>
      <c r="D132" s="36">
        <v>150</v>
      </c>
      <c r="E132" s="16">
        <v>1.7</v>
      </c>
      <c r="F132" s="28">
        <f t="shared" si="13"/>
        <v>0.2125</v>
      </c>
      <c r="G132" s="24"/>
      <c r="H132" s="40">
        <v>46</v>
      </c>
      <c r="I132" s="40">
        <v>32</v>
      </c>
      <c r="J132" s="40">
        <v>33</v>
      </c>
      <c r="K132" s="40">
        <v>33</v>
      </c>
      <c r="L132" s="40">
        <v>37</v>
      </c>
    </row>
    <row r="133" spans="1:12" ht="11.25">
      <c r="A133" s="25">
        <v>4</v>
      </c>
      <c r="B133" s="16">
        <v>11</v>
      </c>
      <c r="C133" s="16">
        <f t="shared" si="12"/>
        <v>27.94</v>
      </c>
      <c r="D133" s="36">
        <v>179</v>
      </c>
      <c r="E133" s="16">
        <v>2.1</v>
      </c>
      <c r="F133" s="28">
        <f t="shared" si="13"/>
        <v>0.19090909090909092</v>
      </c>
      <c r="G133" s="24"/>
      <c r="H133" s="40">
        <v>48</v>
      </c>
      <c r="I133" s="40">
        <v>28</v>
      </c>
      <c r="J133" s="40">
        <v>39</v>
      </c>
      <c r="K133" s="40">
        <v>35</v>
      </c>
      <c r="L133" s="40">
        <v>33</v>
      </c>
    </row>
    <row r="134" spans="1:12" ht="11.25">
      <c r="A134" s="25">
        <v>5</v>
      </c>
      <c r="B134" s="16">
        <v>8</v>
      </c>
      <c r="C134" s="16">
        <f t="shared" si="12"/>
        <v>20.32</v>
      </c>
      <c r="D134" s="36">
        <v>154</v>
      </c>
      <c r="E134" s="16">
        <v>1.6</v>
      </c>
      <c r="F134" s="28">
        <f t="shared" si="13"/>
        <v>0.2</v>
      </c>
      <c r="G134" s="24"/>
      <c r="H134" s="40">
        <v>51</v>
      </c>
      <c r="I134" s="40">
        <v>37</v>
      </c>
      <c r="J134" s="40">
        <v>37</v>
      </c>
      <c r="K134" s="40">
        <v>37</v>
      </c>
      <c r="L134" s="40">
        <v>30</v>
      </c>
    </row>
    <row r="135" spans="1:12" ht="11.25">
      <c r="A135" s="25">
        <v>6</v>
      </c>
      <c r="B135" s="16">
        <v>18</v>
      </c>
      <c r="C135" s="16">
        <f t="shared" si="12"/>
        <v>45.72</v>
      </c>
      <c r="D135" s="36">
        <v>417</v>
      </c>
      <c r="E135" s="16">
        <v>4.9</v>
      </c>
      <c r="F135" s="28">
        <f t="shared" si="13"/>
        <v>0.27222222222222225</v>
      </c>
      <c r="G135" s="24"/>
      <c r="H135" s="40">
        <v>46</v>
      </c>
      <c r="I135" s="40">
        <v>39</v>
      </c>
      <c r="J135" s="40">
        <v>43</v>
      </c>
      <c r="K135" s="40">
        <v>56</v>
      </c>
      <c r="L135" s="40">
        <v>34</v>
      </c>
    </row>
    <row r="136" spans="1:12" ht="11.25">
      <c r="A136" s="25">
        <v>7</v>
      </c>
      <c r="B136" s="16">
        <v>16</v>
      </c>
      <c r="C136" s="16">
        <f t="shared" si="12"/>
        <v>40.64</v>
      </c>
      <c r="D136" s="36">
        <v>366</v>
      </c>
      <c r="E136" s="16">
        <v>4.1</v>
      </c>
      <c r="F136" s="28">
        <f t="shared" si="13"/>
        <v>0.25625</v>
      </c>
      <c r="G136" s="24"/>
      <c r="H136" s="40">
        <v>40</v>
      </c>
      <c r="I136" s="40">
        <v>49</v>
      </c>
      <c r="J136" s="40">
        <v>34</v>
      </c>
      <c r="K136" s="40">
        <v>48</v>
      </c>
      <c r="L136" s="40">
        <v>35</v>
      </c>
    </row>
    <row r="137" spans="1:12" ht="11.25">
      <c r="A137" s="25">
        <v>8</v>
      </c>
      <c r="B137" s="16">
        <v>8</v>
      </c>
      <c r="C137" s="16">
        <f t="shared" si="12"/>
        <v>20.32</v>
      </c>
      <c r="D137" s="36" t="s">
        <v>55</v>
      </c>
      <c r="E137" s="16">
        <v>1.2</v>
      </c>
      <c r="F137" s="28">
        <f t="shared" si="13"/>
        <v>0.15</v>
      </c>
      <c r="G137" s="24"/>
      <c r="H137" s="40">
        <v>30</v>
      </c>
      <c r="I137" s="40">
        <v>45</v>
      </c>
      <c r="J137" s="40">
        <v>45</v>
      </c>
      <c r="K137" s="40">
        <v>37</v>
      </c>
      <c r="L137" s="40">
        <v>35</v>
      </c>
    </row>
    <row r="138" spans="1:12" ht="11.25">
      <c r="A138" s="25">
        <v>9</v>
      </c>
      <c r="B138" s="16">
        <v>7.5</v>
      </c>
      <c r="C138" s="16">
        <f t="shared" si="12"/>
        <v>19.05</v>
      </c>
      <c r="D138" s="36">
        <v>188</v>
      </c>
      <c r="E138" s="16">
        <v>1.9</v>
      </c>
      <c r="F138" s="28">
        <f t="shared" si="13"/>
        <v>0.2533333333333333</v>
      </c>
      <c r="G138" s="24"/>
      <c r="H138" s="40">
        <v>27</v>
      </c>
      <c r="I138" s="40">
        <v>45</v>
      </c>
      <c r="J138" s="40">
        <v>34</v>
      </c>
      <c r="K138" s="40">
        <v>38</v>
      </c>
      <c r="L138" s="40">
        <v>22</v>
      </c>
    </row>
    <row r="139" spans="1:12" ht="11.25">
      <c r="A139" s="25">
        <v>10</v>
      </c>
      <c r="B139" s="16">
        <v>12</v>
      </c>
      <c r="C139" s="16">
        <f t="shared" si="12"/>
        <v>30.48</v>
      </c>
      <c r="D139" s="36">
        <v>161</v>
      </c>
      <c r="E139" s="16">
        <v>1.7</v>
      </c>
      <c r="F139" s="28">
        <f t="shared" si="13"/>
        <v>0.14166666666666666</v>
      </c>
      <c r="G139" s="24"/>
      <c r="H139" s="40">
        <v>26</v>
      </c>
      <c r="I139" s="40">
        <v>42</v>
      </c>
      <c r="J139" s="40">
        <v>31</v>
      </c>
      <c r="K139" s="40">
        <v>36</v>
      </c>
      <c r="L139" s="40">
        <v>24</v>
      </c>
    </row>
    <row r="140" spans="1:12" ht="12.75">
      <c r="A140" s="29" t="s">
        <v>20</v>
      </c>
      <c r="B140" s="30">
        <f>AVERAGE(B130:B139)</f>
        <v>10.4</v>
      </c>
      <c r="C140" s="30">
        <f>AVERAGE(C130:C139)</f>
        <v>26.416000000000004</v>
      </c>
      <c r="D140" s="30">
        <f>AVERAGE(D130:D139)</f>
        <v>230.71428571428572</v>
      </c>
      <c r="E140" s="30">
        <f>AVERAGE(E130:E139)</f>
        <v>2.38</v>
      </c>
      <c r="F140" s="31">
        <f>AVERAGE(F130:F139)</f>
        <v>0.227604797979798</v>
      </c>
      <c r="G140" s="24"/>
      <c r="H140" s="24"/>
      <c r="I140"/>
      <c r="J140"/>
      <c r="K140"/>
      <c r="L140" s="24"/>
    </row>
    <row r="141" spans="1:12" ht="12.75">
      <c r="A141"/>
      <c r="B141"/>
      <c r="C141"/>
      <c r="D141"/>
      <c r="E141"/>
      <c r="F141"/>
      <c r="G141"/>
      <c r="H141"/>
      <c r="I141" s="29" t="s">
        <v>13</v>
      </c>
      <c r="J141" s="24"/>
      <c r="K141" s="50">
        <f>AVERAGE(H130:L139)</f>
        <v>36.76</v>
      </c>
      <c r="L141"/>
    </row>
    <row r="144" spans="1:3" ht="11.25">
      <c r="A144" s="19" t="s">
        <v>73</v>
      </c>
      <c r="C144" s="20" t="s">
        <v>144</v>
      </c>
    </row>
    <row r="145" spans="1:7" ht="12.75">
      <c r="A145" s="19" t="s">
        <v>71</v>
      </c>
      <c r="B145"/>
      <c r="C145" s="19" t="s">
        <v>145</v>
      </c>
      <c r="F145" s="19" t="s">
        <v>74</v>
      </c>
      <c r="G145" s="3">
        <v>36634</v>
      </c>
    </row>
    <row r="146" spans="1:7" ht="11.25">
      <c r="A146" s="19" t="s">
        <v>72</v>
      </c>
      <c r="B146" s="19"/>
      <c r="C146" s="51" t="s">
        <v>146</v>
      </c>
      <c r="F146" s="19" t="s">
        <v>75</v>
      </c>
      <c r="G146" s="22" t="s">
        <v>55</v>
      </c>
    </row>
    <row r="148" spans="1:12" ht="11.25">
      <c r="A148" s="15"/>
      <c r="B148" s="23"/>
      <c r="C148" s="24"/>
      <c r="D148" s="53" t="s">
        <v>15</v>
      </c>
      <c r="E148" s="53"/>
      <c r="F148" s="30">
        <f>F160*K161</f>
        <v>5.917465897435899</v>
      </c>
      <c r="G148" s="29" t="s">
        <v>11</v>
      </c>
      <c r="H148" s="24"/>
      <c r="I148" s="24"/>
      <c r="J148" s="24"/>
      <c r="K148" s="24"/>
      <c r="L148" s="24"/>
    </row>
    <row r="149" spans="1:12" ht="11.25">
      <c r="A149" s="15"/>
      <c r="B149" s="4" t="s">
        <v>16</v>
      </c>
      <c r="C149" s="4" t="s">
        <v>45</v>
      </c>
      <c r="D149" s="4" t="s">
        <v>17</v>
      </c>
      <c r="E149" s="24" t="s">
        <v>170</v>
      </c>
      <c r="F149" s="26" t="s">
        <v>50</v>
      </c>
      <c r="H149" s="27" t="s">
        <v>19</v>
      </c>
      <c r="I149" s="27"/>
      <c r="J149" s="24"/>
      <c r="K149" s="24"/>
      <c r="L149" s="24"/>
    </row>
    <row r="150" spans="1:12" ht="11.25">
      <c r="A150" s="25">
        <v>1</v>
      </c>
      <c r="B150" s="16">
        <v>4</v>
      </c>
      <c r="C150" s="16">
        <f aca="true" t="shared" si="14" ref="C150:C159">B150*2.54</f>
        <v>10.16</v>
      </c>
      <c r="D150" s="36" t="s">
        <v>55</v>
      </c>
      <c r="E150" s="16">
        <v>1.2</v>
      </c>
      <c r="F150" s="28">
        <f>E150/B150</f>
        <v>0.3</v>
      </c>
      <c r="G150" s="24"/>
      <c r="H150" s="40">
        <v>27</v>
      </c>
      <c r="I150" s="40">
        <v>18</v>
      </c>
      <c r="J150" s="40">
        <v>34</v>
      </c>
      <c r="K150" s="40">
        <v>19</v>
      </c>
      <c r="L150" s="40">
        <v>13</v>
      </c>
    </row>
    <row r="151" spans="1:12" ht="11.25">
      <c r="A151" s="25">
        <v>2</v>
      </c>
      <c r="B151" s="16">
        <v>5</v>
      </c>
      <c r="C151" s="16">
        <f t="shared" si="14"/>
        <v>12.7</v>
      </c>
      <c r="D151" s="36" t="s">
        <v>55</v>
      </c>
      <c r="E151" s="16">
        <v>1.3</v>
      </c>
      <c r="F151" s="28">
        <f aca="true" t="shared" si="15" ref="F151:F159">E151/B151</f>
        <v>0.26</v>
      </c>
      <c r="G151" s="24"/>
      <c r="H151" s="40">
        <v>20</v>
      </c>
      <c r="I151" s="40">
        <v>29</v>
      </c>
      <c r="J151" s="40">
        <v>22</v>
      </c>
      <c r="K151" s="40">
        <v>17</v>
      </c>
      <c r="L151" s="40">
        <v>14</v>
      </c>
    </row>
    <row r="152" spans="1:12" ht="11.25">
      <c r="A152" s="25">
        <v>3</v>
      </c>
      <c r="B152" s="16">
        <v>12</v>
      </c>
      <c r="C152" s="16">
        <f t="shared" si="14"/>
        <v>30.48</v>
      </c>
      <c r="D152" s="36" t="s">
        <v>55</v>
      </c>
      <c r="E152" s="16">
        <v>2.8</v>
      </c>
      <c r="F152" s="28">
        <f t="shared" si="15"/>
        <v>0.2333333333333333</v>
      </c>
      <c r="G152" s="24"/>
      <c r="H152" s="40">
        <v>17</v>
      </c>
      <c r="I152" s="40">
        <v>30</v>
      </c>
      <c r="J152" s="40">
        <v>30</v>
      </c>
      <c r="K152" s="40">
        <v>16</v>
      </c>
      <c r="L152" s="40">
        <v>22</v>
      </c>
    </row>
    <row r="153" spans="1:12" ht="11.25">
      <c r="A153" s="25">
        <v>4</v>
      </c>
      <c r="B153" s="16">
        <v>4.5</v>
      </c>
      <c r="C153" s="16">
        <f t="shared" si="14"/>
        <v>11.43</v>
      </c>
      <c r="D153" s="36" t="s">
        <v>55</v>
      </c>
      <c r="E153" s="16">
        <v>1.5</v>
      </c>
      <c r="F153" s="28">
        <f t="shared" si="15"/>
        <v>0.3333333333333333</v>
      </c>
      <c r="G153" s="24"/>
      <c r="H153" s="40">
        <v>22</v>
      </c>
      <c r="I153" s="40">
        <v>25</v>
      </c>
      <c r="J153" s="40">
        <v>31</v>
      </c>
      <c r="K153" s="40">
        <v>22</v>
      </c>
      <c r="L153" s="40">
        <v>25</v>
      </c>
    </row>
    <row r="154" spans="1:12" ht="11.25">
      <c r="A154" s="25">
        <v>5</v>
      </c>
      <c r="B154" s="16">
        <v>5</v>
      </c>
      <c r="C154" s="16">
        <f t="shared" si="14"/>
        <v>12.7</v>
      </c>
      <c r="D154" s="36" t="s">
        <v>55</v>
      </c>
      <c r="E154" s="16">
        <v>0.9</v>
      </c>
      <c r="F154" s="28">
        <f t="shared" si="15"/>
        <v>0.18</v>
      </c>
      <c r="G154" s="24"/>
      <c r="H154" s="40">
        <v>31.5</v>
      </c>
      <c r="I154" s="40">
        <v>23</v>
      </c>
      <c r="J154" s="40">
        <v>30</v>
      </c>
      <c r="K154" s="40">
        <v>23</v>
      </c>
      <c r="L154" s="40">
        <v>20</v>
      </c>
    </row>
    <row r="155" spans="1:12" ht="11.25">
      <c r="A155" s="25">
        <v>6</v>
      </c>
      <c r="B155" s="16">
        <v>6</v>
      </c>
      <c r="C155" s="16">
        <f t="shared" si="14"/>
        <v>15.24</v>
      </c>
      <c r="D155" s="36">
        <v>180</v>
      </c>
      <c r="E155" s="16">
        <v>2.1</v>
      </c>
      <c r="F155" s="28">
        <f t="shared" si="15"/>
        <v>0.35000000000000003</v>
      </c>
      <c r="G155" s="24"/>
      <c r="H155" s="40">
        <v>27</v>
      </c>
      <c r="I155" s="40">
        <v>31</v>
      </c>
      <c r="J155" s="40">
        <v>26</v>
      </c>
      <c r="K155" s="40">
        <v>16</v>
      </c>
      <c r="L155" s="40">
        <v>20</v>
      </c>
    </row>
    <row r="156" spans="1:12" ht="11.25">
      <c r="A156" s="25">
        <v>7</v>
      </c>
      <c r="B156" s="16">
        <v>7.5</v>
      </c>
      <c r="C156" s="16">
        <f t="shared" si="14"/>
        <v>19.05</v>
      </c>
      <c r="D156" s="36">
        <v>175</v>
      </c>
      <c r="E156" s="16">
        <v>2</v>
      </c>
      <c r="F156" s="28">
        <f t="shared" si="15"/>
        <v>0.26666666666666666</v>
      </c>
      <c r="G156" s="24"/>
      <c r="H156" s="40">
        <v>16</v>
      </c>
      <c r="I156" s="40">
        <v>31</v>
      </c>
      <c r="J156" s="40">
        <v>26</v>
      </c>
      <c r="K156" s="40">
        <v>16</v>
      </c>
      <c r="L156" s="40">
        <v>18</v>
      </c>
    </row>
    <row r="157" spans="1:12" ht="11.25">
      <c r="A157" s="25">
        <v>8</v>
      </c>
      <c r="B157" s="16">
        <v>6</v>
      </c>
      <c r="C157" s="16">
        <f t="shared" si="14"/>
        <v>15.24</v>
      </c>
      <c r="D157" s="36">
        <v>126</v>
      </c>
      <c r="E157" s="16">
        <v>1.4</v>
      </c>
      <c r="F157" s="28">
        <f t="shared" si="15"/>
        <v>0.2333333333333333</v>
      </c>
      <c r="G157" s="24"/>
      <c r="H157" s="40">
        <v>30</v>
      </c>
      <c r="I157" s="40">
        <v>35</v>
      </c>
      <c r="J157" s="40">
        <v>24</v>
      </c>
      <c r="K157" s="40">
        <v>17</v>
      </c>
      <c r="L157" s="40">
        <v>16</v>
      </c>
    </row>
    <row r="158" spans="1:12" ht="11.25">
      <c r="A158" s="25">
        <v>9</v>
      </c>
      <c r="B158" s="16">
        <v>6.5</v>
      </c>
      <c r="C158" s="16">
        <f t="shared" si="14"/>
        <v>16.51</v>
      </c>
      <c r="D158" s="36" t="s">
        <v>55</v>
      </c>
      <c r="E158" s="16">
        <v>1.5</v>
      </c>
      <c r="F158" s="28">
        <f t="shared" si="15"/>
        <v>0.23076923076923078</v>
      </c>
      <c r="G158" s="24"/>
      <c r="H158" s="40">
        <v>19</v>
      </c>
      <c r="I158" s="40">
        <v>37</v>
      </c>
      <c r="J158" s="40">
        <v>33</v>
      </c>
      <c r="K158" s="40">
        <v>20</v>
      </c>
      <c r="L158" s="40">
        <v>13</v>
      </c>
    </row>
    <row r="159" spans="1:12" ht="11.25">
      <c r="A159" s="25">
        <v>10</v>
      </c>
      <c r="B159" s="16">
        <v>7</v>
      </c>
      <c r="C159" s="16">
        <f t="shared" si="14"/>
        <v>17.78</v>
      </c>
      <c r="D159" s="36">
        <v>164</v>
      </c>
      <c r="E159" s="16">
        <v>1.4</v>
      </c>
      <c r="F159" s="28">
        <f t="shared" si="15"/>
        <v>0.19999999999999998</v>
      </c>
      <c r="G159" s="24"/>
      <c r="H159" s="40">
        <v>15</v>
      </c>
      <c r="I159" s="40">
        <v>33</v>
      </c>
      <c r="J159" s="40">
        <v>19</v>
      </c>
      <c r="K159" s="40">
        <v>14</v>
      </c>
      <c r="L159" s="40">
        <v>11</v>
      </c>
    </row>
    <row r="160" spans="1:12" ht="12.75">
      <c r="A160" s="29" t="s">
        <v>20</v>
      </c>
      <c r="B160" s="30">
        <f>AVERAGE(B150:B159)</f>
        <v>6.35</v>
      </c>
      <c r="C160" s="30">
        <f>AVERAGE(C150:C159)</f>
        <v>16.128999999999998</v>
      </c>
      <c r="D160" s="30">
        <f>AVERAGE(D150:D159)</f>
        <v>161.25</v>
      </c>
      <c r="E160" s="30">
        <f>AVERAGE(E150:E159)</f>
        <v>1.61</v>
      </c>
      <c r="F160" s="31">
        <f>AVERAGE(F150:F159)</f>
        <v>0.2587435897435898</v>
      </c>
      <c r="G160" s="24"/>
      <c r="H160" s="24"/>
      <c r="I160"/>
      <c r="J160"/>
      <c r="K160"/>
      <c r="L160" s="24"/>
    </row>
    <row r="161" spans="1:12" ht="12.75">
      <c r="A161"/>
      <c r="B161"/>
      <c r="C161"/>
      <c r="D161"/>
      <c r="E161"/>
      <c r="F161"/>
      <c r="G161"/>
      <c r="H161"/>
      <c r="I161" s="29" t="s">
        <v>13</v>
      </c>
      <c r="J161" s="24"/>
      <c r="K161" s="50">
        <f>AVERAGE(H150:L159)</f>
        <v>22.87</v>
      </c>
      <c r="L161"/>
    </row>
    <row r="164" spans="1:3" ht="11.25">
      <c r="A164" s="19" t="s">
        <v>73</v>
      </c>
      <c r="C164" s="20" t="s">
        <v>147</v>
      </c>
    </row>
    <row r="165" spans="1:7" ht="12.75">
      <c r="A165" s="19" t="s">
        <v>71</v>
      </c>
      <c r="B165"/>
      <c r="C165" s="19" t="s">
        <v>148</v>
      </c>
      <c r="F165" s="19" t="s">
        <v>74</v>
      </c>
      <c r="G165" s="3">
        <v>36634</v>
      </c>
    </row>
    <row r="166" spans="1:7" ht="11.25">
      <c r="A166" s="19" t="s">
        <v>72</v>
      </c>
      <c r="B166" s="19"/>
      <c r="C166" s="51" t="s">
        <v>149</v>
      </c>
      <c r="F166" s="19" t="s">
        <v>75</v>
      </c>
      <c r="G166" s="22" t="s">
        <v>55</v>
      </c>
    </row>
    <row r="168" spans="1:13" ht="11.25">
      <c r="A168" s="15"/>
      <c r="B168" s="23"/>
      <c r="C168" s="24"/>
      <c r="D168" s="53" t="s">
        <v>15</v>
      </c>
      <c r="E168" s="53"/>
      <c r="F168" s="30">
        <f>F180*K181</f>
        <v>10.38163911320016</v>
      </c>
      <c r="G168" s="29" t="s">
        <v>11</v>
      </c>
      <c r="H168" s="24"/>
      <c r="I168" s="24"/>
      <c r="J168" s="24"/>
      <c r="K168" s="24"/>
      <c r="L168" s="24"/>
      <c r="M168" s="24"/>
    </row>
    <row r="169" spans="1:13" ht="11.25">
      <c r="A169" s="15"/>
      <c r="B169" s="4" t="s">
        <v>16</v>
      </c>
      <c r="C169" s="4" t="s">
        <v>45</v>
      </c>
      <c r="D169" s="4" t="s">
        <v>17</v>
      </c>
      <c r="E169" s="24" t="s">
        <v>170</v>
      </c>
      <c r="F169" s="26" t="s">
        <v>50</v>
      </c>
      <c r="H169" s="27" t="s">
        <v>19</v>
      </c>
      <c r="I169" s="27"/>
      <c r="J169" s="24"/>
      <c r="K169" s="24"/>
      <c r="L169" s="24"/>
      <c r="M169" s="24"/>
    </row>
    <row r="170" spans="1:13" ht="12.75">
      <c r="A170" s="25">
        <v>1</v>
      </c>
      <c r="B170" s="16">
        <v>15</v>
      </c>
      <c r="C170" s="16">
        <f aca="true" t="shared" si="16" ref="C170:C179">B170*2.54</f>
        <v>38.1</v>
      </c>
      <c r="D170" s="36" t="s">
        <v>55</v>
      </c>
      <c r="E170" s="16">
        <v>4.1</v>
      </c>
      <c r="F170" s="28">
        <f>E170/B170</f>
        <v>0.2733333333333333</v>
      </c>
      <c r="G170" s="24"/>
      <c r="H170" s="40">
        <v>57</v>
      </c>
      <c r="I170" s="40">
        <v>50</v>
      </c>
      <c r="J170" s="40">
        <v>45</v>
      </c>
      <c r="K170" s="40">
        <v>35</v>
      </c>
      <c r="L170" s="40">
        <v>34</v>
      </c>
      <c r="M170"/>
    </row>
    <row r="171" spans="1:13" ht="12.75">
      <c r="A171" s="25">
        <v>2</v>
      </c>
      <c r="B171" s="16">
        <v>18.5</v>
      </c>
      <c r="C171" s="16">
        <f t="shared" si="16"/>
        <v>46.99</v>
      </c>
      <c r="D171" s="36" t="s">
        <v>55</v>
      </c>
      <c r="E171" s="16">
        <v>4.5</v>
      </c>
      <c r="F171" s="28">
        <f aca="true" t="shared" si="17" ref="F171:F179">E171/B171</f>
        <v>0.24324324324324326</v>
      </c>
      <c r="G171" s="24"/>
      <c r="H171" s="40">
        <v>55</v>
      </c>
      <c r="I171" s="40">
        <v>43</v>
      </c>
      <c r="J171" s="40">
        <v>42</v>
      </c>
      <c r="K171" s="40">
        <v>24</v>
      </c>
      <c r="L171" s="40">
        <v>44</v>
      </c>
      <c r="M171"/>
    </row>
    <row r="172" spans="1:13" ht="12.75">
      <c r="A172" s="25">
        <v>3</v>
      </c>
      <c r="B172" s="16">
        <v>12.5</v>
      </c>
      <c r="C172" s="16">
        <f t="shared" si="16"/>
        <v>31.75</v>
      </c>
      <c r="D172" s="36" t="s">
        <v>55</v>
      </c>
      <c r="E172" s="16">
        <v>2.2</v>
      </c>
      <c r="F172" s="28">
        <f t="shared" si="17"/>
        <v>0.17600000000000002</v>
      </c>
      <c r="G172" s="24"/>
      <c r="H172" s="40">
        <v>54</v>
      </c>
      <c r="I172" s="40">
        <v>40</v>
      </c>
      <c r="J172" s="40">
        <v>40</v>
      </c>
      <c r="K172" s="40">
        <v>32</v>
      </c>
      <c r="L172" s="40">
        <v>49</v>
      </c>
      <c r="M172"/>
    </row>
    <row r="173" spans="1:13" ht="12.75">
      <c r="A173" s="25">
        <v>4</v>
      </c>
      <c r="B173" s="16">
        <v>14</v>
      </c>
      <c r="C173" s="16">
        <f t="shared" si="16"/>
        <v>35.56</v>
      </c>
      <c r="D173" s="36" t="s">
        <v>55</v>
      </c>
      <c r="E173" s="16">
        <v>3.9</v>
      </c>
      <c r="F173" s="28">
        <f t="shared" si="17"/>
        <v>0.2785714285714286</v>
      </c>
      <c r="G173" s="24"/>
      <c r="H173" s="40">
        <v>51</v>
      </c>
      <c r="I173" s="40">
        <v>43</v>
      </c>
      <c r="J173" s="40">
        <v>39</v>
      </c>
      <c r="K173" s="40">
        <v>33</v>
      </c>
      <c r="L173" s="40">
        <v>50</v>
      </c>
      <c r="M173"/>
    </row>
    <row r="174" spans="1:13" ht="12.75">
      <c r="A174" s="25">
        <v>5</v>
      </c>
      <c r="B174" s="16">
        <v>11.5</v>
      </c>
      <c r="C174" s="16">
        <f t="shared" si="16"/>
        <v>29.21</v>
      </c>
      <c r="D174" s="36" t="s">
        <v>55</v>
      </c>
      <c r="E174" s="16">
        <v>3.2</v>
      </c>
      <c r="F174" s="28">
        <f t="shared" si="17"/>
        <v>0.2782608695652174</v>
      </c>
      <c r="G174" s="24"/>
      <c r="H174" s="40">
        <v>49</v>
      </c>
      <c r="I174" s="40">
        <v>37</v>
      </c>
      <c r="J174" s="40">
        <v>45</v>
      </c>
      <c r="K174" s="40">
        <v>36</v>
      </c>
      <c r="L174" s="40">
        <v>44</v>
      </c>
      <c r="M174"/>
    </row>
    <row r="175" spans="1:13" ht="11.25">
      <c r="A175" s="25">
        <v>6</v>
      </c>
      <c r="B175" s="16">
        <v>9</v>
      </c>
      <c r="C175" s="16">
        <f t="shared" si="16"/>
        <v>22.86</v>
      </c>
      <c r="D175" s="36">
        <v>214</v>
      </c>
      <c r="E175" s="16">
        <v>2.3</v>
      </c>
      <c r="F175" s="28">
        <f t="shared" si="17"/>
        <v>0.25555555555555554</v>
      </c>
      <c r="G175" s="24"/>
      <c r="H175" s="40">
        <v>47</v>
      </c>
      <c r="I175" s="40">
        <v>40</v>
      </c>
      <c r="J175" s="40">
        <v>35</v>
      </c>
      <c r="K175" s="40">
        <v>33</v>
      </c>
      <c r="L175" s="40">
        <v>35</v>
      </c>
      <c r="M175" s="24"/>
    </row>
    <row r="176" spans="1:13" ht="11.25">
      <c r="A176" s="25">
        <v>7</v>
      </c>
      <c r="B176" s="16">
        <v>10.5</v>
      </c>
      <c r="C176" s="16">
        <f t="shared" si="16"/>
        <v>26.67</v>
      </c>
      <c r="D176" s="36">
        <v>240</v>
      </c>
      <c r="E176" s="16">
        <v>2.5</v>
      </c>
      <c r="F176" s="28">
        <f t="shared" si="17"/>
        <v>0.23809523809523808</v>
      </c>
      <c r="G176" s="24"/>
      <c r="H176" s="40">
        <v>48</v>
      </c>
      <c r="I176" s="40">
        <v>50</v>
      </c>
      <c r="J176" s="40">
        <v>39</v>
      </c>
      <c r="K176" s="40">
        <v>46</v>
      </c>
      <c r="L176" s="40">
        <v>39</v>
      </c>
      <c r="M176" s="24"/>
    </row>
    <row r="177" spans="1:13" ht="11.25">
      <c r="A177" s="25">
        <v>8</v>
      </c>
      <c r="B177" s="16">
        <v>17.5</v>
      </c>
      <c r="C177" s="16">
        <f t="shared" si="16"/>
        <v>44.45</v>
      </c>
      <c r="D177" s="36">
        <v>413</v>
      </c>
      <c r="E177" s="16">
        <v>4.2</v>
      </c>
      <c r="F177" s="28">
        <f t="shared" si="17"/>
        <v>0.24000000000000002</v>
      </c>
      <c r="G177" s="24"/>
      <c r="H177" s="40">
        <v>44</v>
      </c>
      <c r="I177" s="40">
        <v>51</v>
      </c>
      <c r="J177" s="40">
        <v>32</v>
      </c>
      <c r="K177" s="40">
        <v>45</v>
      </c>
      <c r="L177" s="40">
        <v>47</v>
      </c>
      <c r="M177" s="24"/>
    </row>
    <row r="178" spans="1:13" ht="11.25">
      <c r="A178" s="25">
        <v>9</v>
      </c>
      <c r="B178" s="16">
        <v>14</v>
      </c>
      <c r="C178" s="16">
        <f t="shared" si="16"/>
        <v>35.56</v>
      </c>
      <c r="D178" s="36">
        <v>347</v>
      </c>
      <c r="E178" s="16">
        <v>3.7</v>
      </c>
      <c r="F178" s="28">
        <f t="shared" si="17"/>
        <v>0.2642857142857143</v>
      </c>
      <c r="G178" s="24"/>
      <c r="H178" s="40">
        <v>51</v>
      </c>
      <c r="I178" s="40">
        <v>47</v>
      </c>
      <c r="J178" s="40">
        <v>29</v>
      </c>
      <c r="K178" s="40">
        <v>35</v>
      </c>
      <c r="L178" s="40">
        <v>46</v>
      </c>
      <c r="M178" s="24"/>
    </row>
    <row r="179" spans="1:13" ht="11.25">
      <c r="A179" s="25">
        <v>10</v>
      </c>
      <c r="B179" s="16">
        <v>10.5</v>
      </c>
      <c r="C179" s="16">
        <f t="shared" si="16"/>
        <v>26.67</v>
      </c>
      <c r="D179" s="36">
        <v>200</v>
      </c>
      <c r="E179" s="16">
        <v>2.1</v>
      </c>
      <c r="F179" s="28">
        <f t="shared" si="17"/>
        <v>0.2</v>
      </c>
      <c r="G179" s="24"/>
      <c r="H179" s="40">
        <v>53</v>
      </c>
      <c r="I179" s="40">
        <v>44</v>
      </c>
      <c r="J179" s="40">
        <v>38</v>
      </c>
      <c r="K179" s="40">
        <v>36</v>
      </c>
      <c r="L179" s="40">
        <v>40</v>
      </c>
      <c r="M179" s="24"/>
    </row>
    <row r="180" spans="1:13" ht="12.75">
      <c r="A180" s="29" t="s">
        <v>20</v>
      </c>
      <c r="B180" s="30">
        <f>AVERAGE(B170:B179)</f>
        <v>13.3</v>
      </c>
      <c r="C180" s="30">
        <f>AVERAGE(C170:C179)</f>
        <v>33.782000000000004</v>
      </c>
      <c r="D180" s="52">
        <f>AVERAGE(D170:D179)</f>
        <v>282.8</v>
      </c>
      <c r="E180" s="30">
        <f>AVERAGE(E170:E179)</f>
        <v>3.2700000000000005</v>
      </c>
      <c r="F180" s="31">
        <f>AVERAGE(F170:F179)</f>
        <v>0.2447345382649731</v>
      </c>
      <c r="G180" s="24"/>
      <c r="H180" s="24"/>
      <c r="I180"/>
      <c r="J180"/>
      <c r="K180"/>
      <c r="L180" s="24"/>
      <c r="M180" s="24"/>
    </row>
    <row r="181" spans="1:13" ht="12.75">
      <c r="A181"/>
      <c r="B181"/>
      <c r="C181"/>
      <c r="D181"/>
      <c r="E181"/>
      <c r="F181"/>
      <c r="G181"/>
      <c r="H181"/>
      <c r="I181" s="29" t="s">
        <v>13</v>
      </c>
      <c r="J181" s="24"/>
      <c r="K181" s="50">
        <f>AVERAGE(H170:L179)</f>
        <v>42.42</v>
      </c>
      <c r="L181"/>
      <c r="M181"/>
    </row>
    <row r="184" spans="1:3" ht="11.25">
      <c r="A184" s="19" t="s">
        <v>73</v>
      </c>
      <c r="C184" s="20" t="s">
        <v>150</v>
      </c>
    </row>
    <row r="185" spans="1:7" ht="12.75">
      <c r="A185" s="19" t="s">
        <v>71</v>
      </c>
      <c r="B185"/>
      <c r="C185" s="19" t="s">
        <v>151</v>
      </c>
      <c r="F185" s="19" t="s">
        <v>74</v>
      </c>
      <c r="G185" s="3">
        <v>36634</v>
      </c>
    </row>
    <row r="186" spans="1:7" ht="11.25">
      <c r="A186" s="19" t="s">
        <v>72</v>
      </c>
      <c r="B186" s="19"/>
      <c r="C186" s="51" t="s">
        <v>152</v>
      </c>
      <c r="F186" s="19" t="s">
        <v>75</v>
      </c>
      <c r="G186" s="22" t="s">
        <v>55</v>
      </c>
    </row>
    <row r="188" spans="1:13" ht="11.25">
      <c r="A188" s="15"/>
      <c r="B188" s="23"/>
      <c r="C188" s="24"/>
      <c r="D188" s="53" t="s">
        <v>15</v>
      </c>
      <c r="E188" s="53"/>
      <c r="F188" s="30">
        <f>F200*K201</f>
        <v>10.92708131688573</v>
      </c>
      <c r="G188" s="29" t="s">
        <v>11</v>
      </c>
      <c r="H188" s="24"/>
      <c r="I188" s="24"/>
      <c r="J188" s="24"/>
      <c r="K188" s="24"/>
      <c r="L188" s="24"/>
      <c r="M188" s="24"/>
    </row>
    <row r="189" spans="1:13" ht="11.25">
      <c r="A189" s="15"/>
      <c r="B189" s="4" t="s">
        <v>16</v>
      </c>
      <c r="C189" s="4" t="s">
        <v>45</v>
      </c>
      <c r="D189" s="4" t="s">
        <v>17</v>
      </c>
      <c r="E189" s="24" t="s">
        <v>170</v>
      </c>
      <c r="F189" s="26" t="s">
        <v>50</v>
      </c>
      <c r="H189" s="27" t="s">
        <v>19</v>
      </c>
      <c r="I189" s="27"/>
      <c r="J189" s="24"/>
      <c r="K189" s="24"/>
      <c r="L189" s="24"/>
      <c r="M189" s="24"/>
    </row>
    <row r="190" spans="1:13" ht="12.75">
      <c r="A190" s="25">
        <v>1</v>
      </c>
      <c r="B190" s="16">
        <v>17</v>
      </c>
      <c r="C190" s="16">
        <f aca="true" t="shared" si="18" ref="C190:C199">B190*2.54</f>
        <v>43.18</v>
      </c>
      <c r="D190" s="36" t="s">
        <v>55</v>
      </c>
      <c r="E190" s="16">
        <v>5.8</v>
      </c>
      <c r="F190" s="28">
        <f>E190/B190</f>
        <v>0.3411764705882353</v>
      </c>
      <c r="G190" s="24"/>
      <c r="H190" s="40">
        <v>38</v>
      </c>
      <c r="I190" s="40">
        <v>49</v>
      </c>
      <c r="J190" s="40">
        <v>60</v>
      </c>
      <c r="K190" s="40">
        <v>54</v>
      </c>
      <c r="L190" s="40">
        <v>46</v>
      </c>
      <c r="M190"/>
    </row>
    <row r="191" spans="1:13" ht="12.75">
      <c r="A191" s="25">
        <v>2</v>
      </c>
      <c r="B191" s="16">
        <v>13.5</v>
      </c>
      <c r="C191" s="16">
        <f t="shared" si="18"/>
        <v>34.29</v>
      </c>
      <c r="D191" s="36" t="s">
        <v>55</v>
      </c>
      <c r="E191" s="16">
        <v>2.9</v>
      </c>
      <c r="F191" s="28">
        <f aca="true" t="shared" si="19" ref="F191:F199">E191/B191</f>
        <v>0.21481481481481482</v>
      </c>
      <c r="G191" s="24"/>
      <c r="H191" s="40">
        <v>33</v>
      </c>
      <c r="I191" s="40">
        <v>63</v>
      </c>
      <c r="J191" s="40">
        <v>57</v>
      </c>
      <c r="K191" s="40">
        <v>50</v>
      </c>
      <c r="L191" s="40">
        <v>41</v>
      </c>
      <c r="M191"/>
    </row>
    <row r="192" spans="1:13" ht="12.75">
      <c r="A192" s="25">
        <v>3</v>
      </c>
      <c r="B192" s="16">
        <v>16</v>
      </c>
      <c r="C192" s="16">
        <f t="shared" si="18"/>
        <v>40.64</v>
      </c>
      <c r="D192" s="36" t="s">
        <v>55</v>
      </c>
      <c r="E192" s="16">
        <v>3.8</v>
      </c>
      <c r="F192" s="28">
        <f t="shared" si="19"/>
        <v>0.2375</v>
      </c>
      <c r="G192" s="24"/>
      <c r="H192" s="40">
        <v>35</v>
      </c>
      <c r="I192" s="40">
        <v>57</v>
      </c>
      <c r="J192" s="40">
        <v>50</v>
      </c>
      <c r="K192" s="40">
        <v>56</v>
      </c>
      <c r="L192" s="40">
        <v>42</v>
      </c>
      <c r="M192"/>
    </row>
    <row r="193" spans="1:13" ht="12.75">
      <c r="A193" s="25">
        <v>4</v>
      </c>
      <c r="B193" s="16">
        <v>14</v>
      </c>
      <c r="C193" s="16">
        <f t="shared" si="18"/>
        <v>35.56</v>
      </c>
      <c r="D193" s="36">
        <v>274</v>
      </c>
      <c r="E193" s="16">
        <v>3.1</v>
      </c>
      <c r="F193" s="28">
        <f t="shared" si="19"/>
        <v>0.22142857142857145</v>
      </c>
      <c r="G193" s="24"/>
      <c r="H193" s="40">
        <v>43</v>
      </c>
      <c r="I193" s="40">
        <v>53</v>
      </c>
      <c r="J193" s="40">
        <v>44</v>
      </c>
      <c r="K193" s="40">
        <v>52</v>
      </c>
      <c r="L193" s="40">
        <v>44</v>
      </c>
      <c r="M193"/>
    </row>
    <row r="194" spans="1:13" ht="12.75">
      <c r="A194" s="25">
        <v>5</v>
      </c>
      <c r="B194" s="16">
        <v>13</v>
      </c>
      <c r="C194" s="16">
        <f t="shared" si="18"/>
        <v>33.02</v>
      </c>
      <c r="D194" s="36">
        <v>273</v>
      </c>
      <c r="E194" s="16">
        <v>3</v>
      </c>
      <c r="F194" s="28">
        <f t="shared" si="19"/>
        <v>0.23076923076923078</v>
      </c>
      <c r="G194" s="24"/>
      <c r="H194" s="40">
        <v>39</v>
      </c>
      <c r="I194" s="40">
        <v>49</v>
      </c>
      <c r="J194" s="40">
        <v>48</v>
      </c>
      <c r="K194" s="40">
        <v>48</v>
      </c>
      <c r="L194" s="40">
        <v>49</v>
      </c>
      <c r="M194"/>
    </row>
    <row r="195" spans="1:13" ht="11.25">
      <c r="A195" s="25">
        <v>6</v>
      </c>
      <c r="B195" s="16">
        <v>12</v>
      </c>
      <c r="C195" s="16">
        <f t="shared" si="18"/>
        <v>30.48</v>
      </c>
      <c r="D195" s="36">
        <v>253</v>
      </c>
      <c r="E195" s="16">
        <v>2.8</v>
      </c>
      <c r="F195" s="28">
        <f t="shared" si="19"/>
        <v>0.2333333333333333</v>
      </c>
      <c r="G195" s="24"/>
      <c r="H195" s="40">
        <v>40</v>
      </c>
      <c r="I195" s="40">
        <v>56</v>
      </c>
      <c r="J195" s="40">
        <v>47</v>
      </c>
      <c r="K195" s="40">
        <v>50</v>
      </c>
      <c r="L195" s="40">
        <v>47</v>
      </c>
      <c r="M195" s="24"/>
    </row>
    <row r="196" spans="1:13" ht="11.25">
      <c r="A196" s="25">
        <v>7</v>
      </c>
      <c r="B196" s="16">
        <v>15</v>
      </c>
      <c r="C196" s="16">
        <f t="shared" si="18"/>
        <v>38.1</v>
      </c>
      <c r="D196" s="36">
        <v>264</v>
      </c>
      <c r="E196" s="16">
        <v>2.9</v>
      </c>
      <c r="F196" s="28">
        <f t="shared" si="19"/>
        <v>0.19333333333333333</v>
      </c>
      <c r="G196" s="24"/>
      <c r="H196" s="40">
        <v>43</v>
      </c>
      <c r="I196" s="40">
        <v>38</v>
      </c>
      <c r="J196" s="40">
        <v>45</v>
      </c>
      <c r="K196" s="40">
        <v>53</v>
      </c>
      <c r="L196" s="40">
        <v>42</v>
      </c>
      <c r="M196" s="24"/>
    </row>
    <row r="197" spans="1:13" ht="11.25">
      <c r="A197" s="25">
        <v>8</v>
      </c>
      <c r="B197" s="16">
        <v>10.5</v>
      </c>
      <c r="C197" s="16">
        <f t="shared" si="18"/>
        <v>26.67</v>
      </c>
      <c r="D197" s="36">
        <v>216</v>
      </c>
      <c r="E197" s="16">
        <v>2.3</v>
      </c>
      <c r="F197" s="28">
        <f t="shared" si="19"/>
        <v>0.21904761904761902</v>
      </c>
      <c r="G197" s="24"/>
      <c r="H197" s="40">
        <v>48</v>
      </c>
      <c r="I197" s="40">
        <v>45</v>
      </c>
      <c r="J197" s="40">
        <v>44</v>
      </c>
      <c r="K197" s="40">
        <v>49</v>
      </c>
      <c r="L197" s="40">
        <v>44</v>
      </c>
      <c r="M197" s="24"/>
    </row>
    <row r="198" spans="1:13" ht="11.25">
      <c r="A198" s="25">
        <v>9</v>
      </c>
      <c r="B198" s="16">
        <v>16</v>
      </c>
      <c r="C198" s="16">
        <f t="shared" si="18"/>
        <v>40.64</v>
      </c>
      <c r="D198" s="36">
        <v>302</v>
      </c>
      <c r="E198" s="16">
        <v>3.2</v>
      </c>
      <c r="F198" s="28">
        <f t="shared" si="19"/>
        <v>0.2</v>
      </c>
      <c r="G198" s="24"/>
      <c r="H198" s="40">
        <v>44</v>
      </c>
      <c r="I198" s="40">
        <v>51</v>
      </c>
      <c r="J198" s="40">
        <v>47</v>
      </c>
      <c r="K198" s="40">
        <v>44</v>
      </c>
      <c r="L198" s="40">
        <v>41</v>
      </c>
      <c r="M198" s="24"/>
    </row>
    <row r="199" spans="1:13" ht="11.25">
      <c r="A199" s="25">
        <v>10</v>
      </c>
      <c r="B199" s="16">
        <v>14</v>
      </c>
      <c r="C199" s="16">
        <f t="shared" si="18"/>
        <v>35.56</v>
      </c>
      <c r="D199" s="36">
        <v>297</v>
      </c>
      <c r="E199" s="16">
        <v>3.2</v>
      </c>
      <c r="F199" s="28">
        <f t="shared" si="19"/>
        <v>0.2285714285714286</v>
      </c>
      <c r="G199" s="24"/>
      <c r="H199" s="40">
        <v>50</v>
      </c>
      <c r="I199" s="40">
        <v>52</v>
      </c>
      <c r="J199" s="40">
        <v>46</v>
      </c>
      <c r="K199" s="40">
        <v>50</v>
      </c>
      <c r="L199" s="40">
        <v>39</v>
      </c>
      <c r="M199" s="24"/>
    </row>
    <row r="200" spans="1:13" ht="12.75">
      <c r="A200" s="29" t="s">
        <v>20</v>
      </c>
      <c r="B200" s="30">
        <f>AVERAGE(B190:B199)</f>
        <v>14.1</v>
      </c>
      <c r="C200" s="30">
        <f>AVERAGE(C190:C199)</f>
        <v>35.814</v>
      </c>
      <c r="D200" s="52">
        <f>AVERAGE(D190:D199)</f>
        <v>268.42857142857144</v>
      </c>
      <c r="E200" s="30">
        <f>AVERAGE(E190:E199)</f>
        <v>3.3</v>
      </c>
      <c r="F200" s="31">
        <f>AVERAGE(F190:F199)</f>
        <v>0.23199748018865668</v>
      </c>
      <c r="G200" s="24"/>
      <c r="H200" s="24"/>
      <c r="I200"/>
      <c r="J200"/>
      <c r="K200"/>
      <c r="L200" s="24"/>
      <c r="M200" s="24"/>
    </row>
    <row r="201" spans="1:13" ht="12.75">
      <c r="A201"/>
      <c r="B201"/>
      <c r="C201"/>
      <c r="D201"/>
      <c r="E201"/>
      <c r="F201"/>
      <c r="G201"/>
      <c r="H201"/>
      <c r="I201" s="29" t="s">
        <v>13</v>
      </c>
      <c r="J201" s="24"/>
      <c r="K201" s="50">
        <f>AVERAGE(H190:L199)</f>
        <v>47.1</v>
      </c>
      <c r="L201"/>
      <c r="M201"/>
    </row>
    <row r="204" spans="1:3" ht="11.25">
      <c r="A204" s="19" t="s">
        <v>73</v>
      </c>
      <c r="C204" s="20" t="s">
        <v>153</v>
      </c>
    </row>
    <row r="205" spans="1:7" ht="12.75">
      <c r="A205" s="19" t="s">
        <v>71</v>
      </c>
      <c r="B205"/>
      <c r="C205" s="19" t="s">
        <v>154</v>
      </c>
      <c r="F205" s="19" t="s">
        <v>74</v>
      </c>
      <c r="G205" s="3">
        <v>36634</v>
      </c>
    </row>
    <row r="206" spans="1:7" ht="11.25">
      <c r="A206" s="19" t="s">
        <v>72</v>
      </c>
      <c r="B206" s="19"/>
      <c r="C206" s="51" t="s">
        <v>155</v>
      </c>
      <c r="F206" s="19" t="s">
        <v>75</v>
      </c>
      <c r="G206" s="22" t="s">
        <v>55</v>
      </c>
    </row>
    <row r="208" spans="1:12" ht="11.25">
      <c r="A208" s="15"/>
      <c r="B208" s="23"/>
      <c r="C208" s="24"/>
      <c r="D208" s="53" t="s">
        <v>15</v>
      </c>
      <c r="E208" s="53"/>
      <c r="F208" s="30">
        <f>F220*K221</f>
        <v>14.627064403651904</v>
      </c>
      <c r="G208" s="29" t="s">
        <v>11</v>
      </c>
      <c r="H208" s="24"/>
      <c r="I208" s="24"/>
      <c r="J208" s="24"/>
      <c r="K208" s="24"/>
      <c r="L208" s="24"/>
    </row>
    <row r="209" spans="1:12" ht="11.25">
      <c r="A209" s="15"/>
      <c r="B209" s="4" t="s">
        <v>16</v>
      </c>
      <c r="C209" s="4" t="s">
        <v>45</v>
      </c>
      <c r="D209" s="4" t="s">
        <v>17</v>
      </c>
      <c r="E209" s="24" t="s">
        <v>170</v>
      </c>
      <c r="F209" s="26" t="s">
        <v>50</v>
      </c>
      <c r="H209" s="27" t="s">
        <v>19</v>
      </c>
      <c r="I209" s="27"/>
      <c r="J209" s="24"/>
      <c r="K209" s="24"/>
      <c r="L209" s="24"/>
    </row>
    <row r="210" spans="1:12" ht="11.25">
      <c r="A210" s="25">
        <v>1</v>
      </c>
      <c r="B210" s="16">
        <v>18</v>
      </c>
      <c r="C210" s="16">
        <f aca="true" t="shared" si="20" ref="C210:C219">B210*2.54</f>
        <v>45.72</v>
      </c>
      <c r="D210" s="36" t="s">
        <v>55</v>
      </c>
      <c r="E210" s="16">
        <v>4.1</v>
      </c>
      <c r="F210" s="28">
        <f>E210/B210</f>
        <v>0.22777777777777775</v>
      </c>
      <c r="G210" s="24"/>
      <c r="H210" s="40">
        <v>64</v>
      </c>
      <c r="I210" s="40">
        <v>69</v>
      </c>
      <c r="J210" s="40">
        <v>53</v>
      </c>
      <c r="K210" s="40">
        <v>61</v>
      </c>
      <c r="L210" s="40">
        <v>62</v>
      </c>
    </row>
    <row r="211" spans="1:12" ht="11.25">
      <c r="A211" s="25">
        <v>2</v>
      </c>
      <c r="B211" s="16">
        <v>28</v>
      </c>
      <c r="C211" s="16">
        <f t="shared" si="20"/>
        <v>71.12</v>
      </c>
      <c r="D211" s="36" t="s">
        <v>55</v>
      </c>
      <c r="E211" s="16">
        <v>7.2</v>
      </c>
      <c r="F211" s="28">
        <f aca="true" t="shared" si="21" ref="F211:F219">E211/B211</f>
        <v>0.2571428571428572</v>
      </c>
      <c r="G211" s="24"/>
      <c r="H211" s="40">
        <v>52</v>
      </c>
      <c r="I211" s="40">
        <v>60</v>
      </c>
      <c r="J211" s="40">
        <v>50</v>
      </c>
      <c r="K211" s="40">
        <v>59</v>
      </c>
      <c r="L211" s="40">
        <v>55</v>
      </c>
    </row>
    <row r="212" spans="1:12" ht="11.25">
      <c r="A212" s="25">
        <v>3</v>
      </c>
      <c r="B212" s="16">
        <v>18</v>
      </c>
      <c r="C212" s="16">
        <f t="shared" si="20"/>
        <v>45.72</v>
      </c>
      <c r="D212" s="36">
        <v>399</v>
      </c>
      <c r="E212" s="16">
        <v>4.5</v>
      </c>
      <c r="F212" s="28">
        <f t="shared" si="21"/>
        <v>0.25</v>
      </c>
      <c r="G212" s="24"/>
      <c r="H212" s="40">
        <v>43</v>
      </c>
      <c r="I212" s="40">
        <v>65</v>
      </c>
      <c r="J212" s="40">
        <v>56</v>
      </c>
      <c r="K212" s="40">
        <v>58</v>
      </c>
      <c r="L212" s="40">
        <v>58</v>
      </c>
    </row>
    <row r="213" spans="1:12" ht="11.25">
      <c r="A213" s="25">
        <v>4</v>
      </c>
      <c r="B213" s="16">
        <v>14</v>
      </c>
      <c r="C213" s="16">
        <f t="shared" si="20"/>
        <v>35.56</v>
      </c>
      <c r="D213" s="36">
        <v>269</v>
      </c>
      <c r="E213" s="16">
        <v>3</v>
      </c>
      <c r="F213" s="28">
        <f t="shared" si="21"/>
        <v>0.21428571428571427</v>
      </c>
      <c r="G213" s="24"/>
      <c r="H213" s="40">
        <v>36</v>
      </c>
      <c r="I213" s="40">
        <v>61</v>
      </c>
      <c r="J213" s="40">
        <v>56</v>
      </c>
      <c r="K213" s="40">
        <v>58</v>
      </c>
      <c r="L213" s="40">
        <v>62</v>
      </c>
    </row>
    <row r="214" spans="1:12" ht="11.25">
      <c r="A214" s="25">
        <v>5</v>
      </c>
      <c r="B214" s="16">
        <v>22</v>
      </c>
      <c r="C214" s="16">
        <f t="shared" si="20"/>
        <v>55.88</v>
      </c>
      <c r="D214" s="36">
        <v>537</v>
      </c>
      <c r="E214" s="16">
        <v>5.6</v>
      </c>
      <c r="F214" s="28">
        <f t="shared" si="21"/>
        <v>0.2545454545454545</v>
      </c>
      <c r="G214" s="24"/>
      <c r="H214" s="40">
        <v>46</v>
      </c>
      <c r="I214" s="40">
        <v>56</v>
      </c>
      <c r="J214" s="40">
        <v>51</v>
      </c>
      <c r="K214" s="40">
        <v>55</v>
      </c>
      <c r="L214" s="40">
        <v>57</v>
      </c>
    </row>
    <row r="215" spans="1:12" ht="11.25">
      <c r="A215" s="25">
        <v>6</v>
      </c>
      <c r="B215" s="16">
        <v>18</v>
      </c>
      <c r="C215" s="16">
        <f t="shared" si="20"/>
        <v>45.72</v>
      </c>
      <c r="D215" s="36">
        <v>400</v>
      </c>
      <c r="E215" s="16">
        <v>4.2</v>
      </c>
      <c r="F215" s="28">
        <f t="shared" si="21"/>
        <v>0.23333333333333334</v>
      </c>
      <c r="G215" s="24"/>
      <c r="H215" s="40">
        <v>62</v>
      </c>
      <c r="I215" s="40">
        <v>54</v>
      </c>
      <c r="J215" s="40">
        <v>64</v>
      </c>
      <c r="K215" s="40">
        <v>47</v>
      </c>
      <c r="L215" s="40">
        <v>57</v>
      </c>
    </row>
    <row r="216" spans="1:12" ht="11.25">
      <c r="A216" s="25">
        <v>7</v>
      </c>
      <c r="B216" s="16">
        <v>27</v>
      </c>
      <c r="C216" s="16">
        <f t="shared" si="20"/>
        <v>68.58</v>
      </c>
      <c r="D216" s="36">
        <v>580</v>
      </c>
      <c r="E216" s="16">
        <v>6.1</v>
      </c>
      <c r="F216" s="28">
        <f t="shared" si="21"/>
        <v>0.22592592592592592</v>
      </c>
      <c r="G216" s="24"/>
      <c r="H216" s="40">
        <v>60</v>
      </c>
      <c r="I216" s="40">
        <v>60</v>
      </c>
      <c r="J216" s="40">
        <v>67</v>
      </c>
      <c r="K216" s="40">
        <v>55</v>
      </c>
      <c r="L216" s="40">
        <v>61</v>
      </c>
    </row>
    <row r="217" spans="1:12" ht="11.25">
      <c r="A217" s="25">
        <v>8</v>
      </c>
      <c r="B217" s="16">
        <v>16</v>
      </c>
      <c r="C217" s="16">
        <f t="shared" si="20"/>
        <v>40.64</v>
      </c>
      <c r="D217" s="36">
        <v>317</v>
      </c>
      <c r="E217" s="16">
        <v>3.3</v>
      </c>
      <c r="F217" s="28">
        <f t="shared" si="21"/>
        <v>0.20625</v>
      </c>
      <c r="G217" s="24"/>
      <c r="H217" s="40">
        <v>47</v>
      </c>
      <c r="I217" s="40">
        <v>69</v>
      </c>
      <c r="J217" s="40">
        <v>69</v>
      </c>
      <c r="K217" s="40">
        <v>65</v>
      </c>
      <c r="L217" s="40">
        <v>64</v>
      </c>
    </row>
    <row r="218" spans="1:12" ht="11.25">
      <c r="A218" s="25">
        <v>9</v>
      </c>
      <c r="B218" s="16">
        <v>21</v>
      </c>
      <c r="C218" s="16">
        <f t="shared" si="20"/>
        <v>53.34</v>
      </c>
      <c r="D218" s="36">
        <v>582</v>
      </c>
      <c r="E218" s="16">
        <v>6.2</v>
      </c>
      <c r="F218" s="28">
        <f t="shared" si="21"/>
        <v>0.29523809523809524</v>
      </c>
      <c r="G218" s="24"/>
      <c r="H218" s="40">
        <v>56</v>
      </c>
      <c r="I218" s="40">
        <v>59</v>
      </c>
      <c r="J218" s="40">
        <v>67</v>
      </c>
      <c r="K218" s="40">
        <v>60</v>
      </c>
      <c r="L218" s="40">
        <v>62</v>
      </c>
    </row>
    <row r="219" spans="1:12" ht="11.25">
      <c r="A219" s="25">
        <v>10</v>
      </c>
      <c r="B219" s="16">
        <v>26</v>
      </c>
      <c r="C219" s="16">
        <f t="shared" si="20"/>
        <v>66.04</v>
      </c>
      <c r="D219" s="36">
        <v>822</v>
      </c>
      <c r="E219" s="16">
        <v>9</v>
      </c>
      <c r="F219" s="28">
        <f t="shared" si="21"/>
        <v>0.34615384615384615</v>
      </c>
      <c r="G219" s="24"/>
      <c r="H219" s="40">
        <v>60</v>
      </c>
      <c r="I219" s="40">
        <v>56</v>
      </c>
      <c r="J219" s="40">
        <v>58</v>
      </c>
      <c r="K219" s="40">
        <v>61</v>
      </c>
      <c r="L219" s="40">
        <v>70</v>
      </c>
    </row>
    <row r="220" spans="1:12" ht="12.75">
      <c r="A220" s="29" t="s">
        <v>20</v>
      </c>
      <c r="B220" s="30">
        <f>AVERAGE(B210:B219)</f>
        <v>20.8</v>
      </c>
      <c r="C220" s="30">
        <f>AVERAGE(C210:C219)</f>
        <v>52.831999999999994</v>
      </c>
      <c r="D220" s="52">
        <f>AVERAGE(D210:D219)</f>
        <v>488.25</v>
      </c>
      <c r="E220" s="30">
        <f>AVERAGE(E210:E219)</f>
        <v>5.319999999999999</v>
      </c>
      <c r="F220" s="31">
        <f>AVERAGE(F210:F219)</f>
        <v>0.25106530044030045</v>
      </c>
      <c r="G220" s="24"/>
      <c r="H220" s="24"/>
      <c r="I220"/>
      <c r="J220"/>
      <c r="K220"/>
      <c r="L220" s="24"/>
    </row>
    <row r="221" spans="1:12" ht="12.75">
      <c r="A221"/>
      <c r="B221"/>
      <c r="C221"/>
      <c r="D221"/>
      <c r="E221"/>
      <c r="F221"/>
      <c r="G221"/>
      <c r="H221"/>
      <c r="I221" s="29" t="s">
        <v>13</v>
      </c>
      <c r="J221" s="24"/>
      <c r="K221" s="50">
        <f>AVERAGE(H210:L219)</f>
        <v>58.26</v>
      </c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3" ht="11.25">
      <c r="A224" s="19" t="s">
        <v>73</v>
      </c>
      <c r="C224" s="20" t="s">
        <v>156</v>
      </c>
    </row>
    <row r="225" spans="1:7" ht="12.75">
      <c r="A225" s="19" t="s">
        <v>71</v>
      </c>
      <c r="B225"/>
      <c r="C225" s="19" t="s">
        <v>157</v>
      </c>
      <c r="F225" s="19" t="s">
        <v>74</v>
      </c>
      <c r="G225" s="3">
        <v>36634</v>
      </c>
    </row>
    <row r="226" spans="1:7" ht="11.25">
      <c r="A226" s="19" t="s">
        <v>72</v>
      </c>
      <c r="B226" s="19"/>
      <c r="C226" s="51" t="s">
        <v>158</v>
      </c>
      <c r="F226" s="19" t="s">
        <v>75</v>
      </c>
      <c r="G226" s="22" t="s">
        <v>55</v>
      </c>
    </row>
    <row r="228" spans="1:12" ht="11.25">
      <c r="A228" s="15"/>
      <c r="B228" s="23"/>
      <c r="C228" s="24"/>
      <c r="D228" s="53" t="s">
        <v>15</v>
      </c>
      <c r="E228" s="53"/>
      <c r="F228" s="30">
        <f>F240*K241</f>
        <v>7.9708117395985045</v>
      </c>
      <c r="G228" s="29" t="s">
        <v>11</v>
      </c>
      <c r="H228" s="24"/>
      <c r="I228" s="24"/>
      <c r="J228" s="24"/>
      <c r="K228" s="24"/>
      <c r="L228" s="24"/>
    </row>
    <row r="229" spans="1:12" ht="11.25">
      <c r="A229" s="15"/>
      <c r="B229" s="4" t="s">
        <v>16</v>
      </c>
      <c r="C229" s="4" t="s">
        <v>45</v>
      </c>
      <c r="D229" s="4" t="s">
        <v>17</v>
      </c>
      <c r="E229" s="24" t="s">
        <v>170</v>
      </c>
      <c r="F229" s="26" t="s">
        <v>50</v>
      </c>
      <c r="H229" s="27" t="s">
        <v>19</v>
      </c>
      <c r="I229" s="27"/>
      <c r="J229" s="24"/>
      <c r="K229" s="24"/>
      <c r="L229" s="24"/>
    </row>
    <row r="230" spans="1:12" ht="11.25">
      <c r="A230" s="25">
        <v>1</v>
      </c>
      <c r="B230" s="16">
        <v>19.5</v>
      </c>
      <c r="C230" s="16">
        <f aca="true" t="shared" si="22" ref="C230:C239">B230*2.54</f>
        <v>49.53</v>
      </c>
      <c r="D230" s="36" t="s">
        <v>55</v>
      </c>
      <c r="E230" s="16">
        <v>3.1</v>
      </c>
      <c r="F230" s="28">
        <f>E230/B230</f>
        <v>0.158974358974359</v>
      </c>
      <c r="G230" s="24"/>
      <c r="H230" s="40">
        <v>40</v>
      </c>
      <c r="I230" s="40">
        <v>44</v>
      </c>
      <c r="J230" s="40">
        <v>53</v>
      </c>
      <c r="K230" s="40">
        <v>50</v>
      </c>
      <c r="L230" s="40">
        <v>46</v>
      </c>
    </row>
    <row r="231" spans="1:12" ht="11.25">
      <c r="A231" s="25">
        <v>2</v>
      </c>
      <c r="B231" s="16">
        <v>16</v>
      </c>
      <c r="C231" s="16">
        <f t="shared" si="22"/>
        <v>40.64</v>
      </c>
      <c r="D231" s="36" t="s">
        <v>55</v>
      </c>
      <c r="E231" s="16">
        <v>2.3</v>
      </c>
      <c r="F231" s="28">
        <f aca="true" t="shared" si="23" ref="F231:F239">E231/B231</f>
        <v>0.14375</v>
      </c>
      <c r="G231" s="24"/>
      <c r="H231" s="40">
        <v>39</v>
      </c>
      <c r="I231" s="40">
        <v>49</v>
      </c>
      <c r="J231" s="40">
        <v>50</v>
      </c>
      <c r="K231" s="40">
        <v>48</v>
      </c>
      <c r="L231" s="40">
        <v>46</v>
      </c>
    </row>
    <row r="232" spans="1:12" ht="11.25">
      <c r="A232" s="25">
        <v>3</v>
      </c>
      <c r="B232" s="16">
        <v>17</v>
      </c>
      <c r="C232" s="16">
        <f t="shared" si="22"/>
        <v>43.18</v>
      </c>
      <c r="D232" s="36" t="s">
        <v>55</v>
      </c>
      <c r="E232" s="16">
        <v>2.6</v>
      </c>
      <c r="F232" s="28">
        <f t="shared" si="23"/>
        <v>0.15294117647058825</v>
      </c>
      <c r="G232" s="24"/>
      <c r="H232" s="40">
        <v>37</v>
      </c>
      <c r="I232" s="40">
        <v>50</v>
      </c>
      <c r="J232" s="40">
        <v>56</v>
      </c>
      <c r="K232" s="40">
        <v>51</v>
      </c>
      <c r="L232" s="40">
        <v>43</v>
      </c>
    </row>
    <row r="233" spans="1:12" ht="11.25">
      <c r="A233" s="25">
        <v>4</v>
      </c>
      <c r="B233" s="16">
        <v>16.5</v>
      </c>
      <c r="C233" s="16">
        <f t="shared" si="22"/>
        <v>41.910000000000004</v>
      </c>
      <c r="D233" s="36" t="s">
        <v>55</v>
      </c>
      <c r="E233" s="16">
        <v>2.4</v>
      </c>
      <c r="F233" s="28">
        <f t="shared" si="23"/>
        <v>0.14545454545454545</v>
      </c>
      <c r="G233" s="24"/>
      <c r="H233" s="40">
        <v>47</v>
      </c>
      <c r="I233" s="40">
        <v>55</v>
      </c>
      <c r="J233" s="40">
        <v>56</v>
      </c>
      <c r="K233" s="40">
        <v>43</v>
      </c>
      <c r="L233" s="40">
        <v>46</v>
      </c>
    </row>
    <row r="234" spans="1:12" ht="11.25">
      <c r="A234" s="25">
        <v>5</v>
      </c>
      <c r="B234" s="16">
        <v>17</v>
      </c>
      <c r="C234" s="16">
        <f t="shared" si="22"/>
        <v>43.18</v>
      </c>
      <c r="D234" s="36" t="s">
        <v>55</v>
      </c>
      <c r="E234" s="16">
        <v>2.2</v>
      </c>
      <c r="F234" s="28">
        <f t="shared" si="23"/>
        <v>0.12941176470588237</v>
      </c>
      <c r="G234" s="24"/>
      <c r="H234" s="40">
        <v>46</v>
      </c>
      <c r="I234" s="40">
        <v>53</v>
      </c>
      <c r="J234" s="40">
        <v>51</v>
      </c>
      <c r="K234" s="40">
        <v>35</v>
      </c>
      <c r="L234" s="40">
        <v>41</v>
      </c>
    </row>
    <row r="235" spans="1:12" ht="11.25">
      <c r="A235" s="25">
        <v>6</v>
      </c>
      <c r="B235" s="16">
        <v>15</v>
      </c>
      <c r="C235" s="16">
        <f t="shared" si="22"/>
        <v>38.1</v>
      </c>
      <c r="D235" s="36">
        <v>290</v>
      </c>
      <c r="E235" s="16">
        <v>3.3</v>
      </c>
      <c r="F235" s="28">
        <f t="shared" si="23"/>
        <v>0.22</v>
      </c>
      <c r="G235" s="24"/>
      <c r="H235" s="40">
        <v>52</v>
      </c>
      <c r="I235" s="40">
        <v>49</v>
      </c>
      <c r="J235" s="40">
        <v>64</v>
      </c>
      <c r="K235" s="40">
        <v>43</v>
      </c>
      <c r="L235" s="40">
        <v>39</v>
      </c>
    </row>
    <row r="236" spans="1:12" ht="11.25">
      <c r="A236" s="25">
        <v>7</v>
      </c>
      <c r="B236" s="16">
        <v>16</v>
      </c>
      <c r="C236" s="16">
        <f t="shared" si="22"/>
        <v>40.64</v>
      </c>
      <c r="D236" s="36">
        <v>357</v>
      </c>
      <c r="E236" s="16">
        <v>3.1</v>
      </c>
      <c r="F236" s="28">
        <f t="shared" si="23"/>
        <v>0.19375</v>
      </c>
      <c r="G236" s="24"/>
      <c r="H236" s="40">
        <v>41</v>
      </c>
      <c r="I236" s="40">
        <v>54</v>
      </c>
      <c r="J236" s="40">
        <v>67</v>
      </c>
      <c r="K236" s="40">
        <v>32</v>
      </c>
      <c r="L236" s="40">
        <v>36</v>
      </c>
    </row>
    <row r="237" spans="1:12" ht="11.25">
      <c r="A237" s="25">
        <v>8</v>
      </c>
      <c r="B237" s="16">
        <v>18</v>
      </c>
      <c r="C237" s="16">
        <f t="shared" si="22"/>
        <v>45.72</v>
      </c>
      <c r="D237" s="36">
        <v>335</v>
      </c>
      <c r="E237" s="16">
        <v>3.6</v>
      </c>
      <c r="F237" s="28">
        <f t="shared" si="23"/>
        <v>0.2</v>
      </c>
      <c r="G237" s="24"/>
      <c r="H237" s="40">
        <v>41</v>
      </c>
      <c r="I237" s="40">
        <v>56</v>
      </c>
      <c r="J237" s="40">
        <v>69</v>
      </c>
      <c r="K237" s="40">
        <v>34</v>
      </c>
      <c r="L237" s="40">
        <v>46</v>
      </c>
    </row>
    <row r="238" spans="1:12" ht="11.25">
      <c r="A238" s="25">
        <v>9</v>
      </c>
      <c r="B238" s="16">
        <v>18.5</v>
      </c>
      <c r="C238" s="16">
        <f t="shared" si="22"/>
        <v>46.99</v>
      </c>
      <c r="D238" s="36">
        <v>309</v>
      </c>
      <c r="E238" s="16">
        <v>3.4</v>
      </c>
      <c r="F238" s="28">
        <f t="shared" si="23"/>
        <v>0.18378378378378377</v>
      </c>
      <c r="G238" s="24"/>
      <c r="H238" s="40">
        <v>46</v>
      </c>
      <c r="I238" s="40">
        <v>49</v>
      </c>
      <c r="J238" s="40">
        <v>67</v>
      </c>
      <c r="K238" s="40">
        <v>40</v>
      </c>
      <c r="L238" s="40">
        <v>45</v>
      </c>
    </row>
    <row r="239" spans="1:12" ht="11.25">
      <c r="A239" s="25">
        <v>10</v>
      </c>
      <c r="B239" s="16">
        <v>14</v>
      </c>
      <c r="C239" s="16">
        <f t="shared" si="22"/>
        <v>35.56</v>
      </c>
      <c r="D239" s="36">
        <v>208</v>
      </c>
      <c r="E239" s="16">
        <v>2.1</v>
      </c>
      <c r="F239" s="28">
        <f t="shared" si="23"/>
        <v>0.15</v>
      </c>
      <c r="G239" s="24"/>
      <c r="H239" s="40">
        <v>47</v>
      </c>
      <c r="I239" s="40">
        <v>44</v>
      </c>
      <c r="J239" s="40">
        <v>58</v>
      </c>
      <c r="K239" s="40">
        <v>35</v>
      </c>
      <c r="L239" s="40">
        <v>46</v>
      </c>
    </row>
    <row r="240" spans="1:12" ht="12.75">
      <c r="A240" s="29" t="s">
        <v>20</v>
      </c>
      <c r="B240" s="30">
        <f>AVERAGE(B230:B239)</f>
        <v>16.75</v>
      </c>
      <c r="C240" s="30">
        <f>AVERAGE(C230:C239)</f>
        <v>42.545</v>
      </c>
      <c r="D240" s="52">
        <f>AVERAGE(D230:D239)</f>
        <v>299.8</v>
      </c>
      <c r="E240" s="30">
        <f>AVERAGE(E230:E239)</f>
        <v>2.8100000000000005</v>
      </c>
      <c r="F240" s="31">
        <f>AVERAGE(F230:F239)</f>
        <v>0.16780656293891588</v>
      </c>
      <c r="G240" s="24"/>
      <c r="H240" s="24"/>
      <c r="I240"/>
      <c r="J240"/>
      <c r="K240"/>
      <c r="L240" s="24"/>
    </row>
    <row r="241" spans="1:12" ht="12.75">
      <c r="A241"/>
      <c r="B241"/>
      <c r="C241"/>
      <c r="D241"/>
      <c r="E241"/>
      <c r="F241"/>
      <c r="G241"/>
      <c r="H241"/>
      <c r="I241" s="29" t="s">
        <v>13</v>
      </c>
      <c r="J241" s="24"/>
      <c r="K241" s="50">
        <f>AVERAGE(H230:L239)</f>
        <v>47.5</v>
      </c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3" ht="11.25">
      <c r="A244" s="19" t="s">
        <v>73</v>
      </c>
      <c r="C244" s="20" t="s">
        <v>160</v>
      </c>
    </row>
    <row r="245" spans="1:7" ht="12.75">
      <c r="A245" s="19" t="s">
        <v>71</v>
      </c>
      <c r="B245"/>
      <c r="C245" s="19" t="s">
        <v>161</v>
      </c>
      <c r="F245" s="19" t="s">
        <v>74</v>
      </c>
      <c r="G245" s="3">
        <v>36634</v>
      </c>
    </row>
    <row r="246" spans="1:7" ht="11.25">
      <c r="A246" s="19" t="s">
        <v>72</v>
      </c>
      <c r="B246" s="19"/>
      <c r="C246" s="51" t="s">
        <v>162</v>
      </c>
      <c r="F246" s="19" t="s">
        <v>75</v>
      </c>
      <c r="G246" s="22">
        <v>0.9166666666666666</v>
      </c>
    </row>
    <row r="248" spans="1:12" ht="11.25">
      <c r="A248" s="15"/>
      <c r="B248" s="23"/>
      <c r="C248" s="29"/>
      <c r="D248" s="53" t="s">
        <v>15</v>
      </c>
      <c r="E248" s="53"/>
      <c r="F248" s="30">
        <f>F260*K261</f>
        <v>10.345967454375627</v>
      </c>
      <c r="G248" s="29" t="s">
        <v>11</v>
      </c>
      <c r="H248" s="24"/>
      <c r="I248" s="24"/>
      <c r="J248" s="24"/>
      <c r="K248" s="24"/>
      <c r="L248" s="24"/>
    </row>
    <row r="249" spans="1:12" ht="11.25">
      <c r="A249" s="15"/>
      <c r="B249" s="4" t="s">
        <v>16</v>
      </c>
      <c r="C249" s="4" t="s">
        <v>45</v>
      </c>
      <c r="D249" s="4" t="s">
        <v>17</v>
      </c>
      <c r="E249" s="24" t="s">
        <v>170</v>
      </c>
      <c r="F249" s="26" t="s">
        <v>50</v>
      </c>
      <c r="H249" s="27" t="s">
        <v>19</v>
      </c>
      <c r="I249" s="27"/>
      <c r="J249" s="24"/>
      <c r="K249" s="24"/>
      <c r="L249" s="24"/>
    </row>
    <row r="250" spans="1:12" ht="11.25">
      <c r="A250" s="25">
        <v>1</v>
      </c>
      <c r="B250" s="16">
        <v>15</v>
      </c>
      <c r="C250" s="16">
        <f aca="true" t="shared" si="24" ref="C250:C259">B250*2.54</f>
        <v>38.1</v>
      </c>
      <c r="D250" s="36">
        <v>294</v>
      </c>
      <c r="E250" s="32">
        <f aca="true" t="shared" si="25" ref="E250:E259">D250/92.277</f>
        <v>3.186059364738776</v>
      </c>
      <c r="F250" s="28">
        <f>E250/B250</f>
        <v>0.2124039576492517</v>
      </c>
      <c r="G250" s="24"/>
      <c r="H250" s="40">
        <v>40</v>
      </c>
      <c r="I250" s="40">
        <v>49</v>
      </c>
      <c r="J250" s="40">
        <v>54</v>
      </c>
      <c r="K250" s="40">
        <v>54</v>
      </c>
      <c r="L250" s="40">
        <v>51</v>
      </c>
    </row>
    <row r="251" spans="1:12" ht="11.25">
      <c r="A251" s="25">
        <v>2</v>
      </c>
      <c r="B251" s="16">
        <v>14</v>
      </c>
      <c r="C251" s="16">
        <f t="shared" si="24"/>
        <v>35.56</v>
      </c>
      <c r="D251" s="36">
        <v>268</v>
      </c>
      <c r="E251" s="32">
        <f t="shared" si="25"/>
        <v>2.9042990127550743</v>
      </c>
      <c r="F251" s="28">
        <f aca="true" t="shared" si="26" ref="F251:F259">E251/B251</f>
        <v>0.20744992948250532</v>
      </c>
      <c r="G251" s="24"/>
      <c r="H251" s="40">
        <v>45</v>
      </c>
      <c r="I251" s="40">
        <v>45</v>
      </c>
      <c r="J251" s="40">
        <v>62</v>
      </c>
      <c r="K251" s="40">
        <v>41</v>
      </c>
      <c r="L251" s="40">
        <v>48</v>
      </c>
    </row>
    <row r="252" spans="1:12" ht="11.25">
      <c r="A252" s="25">
        <v>3</v>
      </c>
      <c r="B252" s="16">
        <v>10</v>
      </c>
      <c r="C252" s="16">
        <f t="shared" si="24"/>
        <v>25.4</v>
      </c>
      <c r="D252" s="36">
        <v>177</v>
      </c>
      <c r="E252" s="32">
        <f t="shared" si="25"/>
        <v>1.91813778081212</v>
      </c>
      <c r="F252" s="28">
        <f t="shared" si="26"/>
        <v>0.191813778081212</v>
      </c>
      <c r="G252" s="24"/>
      <c r="H252" s="40">
        <v>37</v>
      </c>
      <c r="I252" s="40">
        <v>37</v>
      </c>
      <c r="J252" s="40">
        <v>45</v>
      </c>
      <c r="K252" s="40">
        <v>42</v>
      </c>
      <c r="L252" s="40">
        <v>48</v>
      </c>
    </row>
    <row r="253" spans="1:12" ht="11.25">
      <c r="A253" s="25">
        <v>4</v>
      </c>
      <c r="B253" s="16">
        <v>12.5</v>
      </c>
      <c r="C253" s="16">
        <f t="shared" si="24"/>
        <v>31.75</v>
      </c>
      <c r="D253" s="36">
        <v>249</v>
      </c>
      <c r="E253" s="32">
        <f t="shared" si="25"/>
        <v>2.6983972170746773</v>
      </c>
      <c r="F253" s="28">
        <f t="shared" si="26"/>
        <v>0.21587177736597418</v>
      </c>
      <c r="G253" s="24"/>
      <c r="H253" s="40">
        <v>49</v>
      </c>
      <c r="I253" s="40">
        <v>51</v>
      </c>
      <c r="J253" s="40">
        <v>46</v>
      </c>
      <c r="K253" s="40">
        <v>53</v>
      </c>
      <c r="L253" s="40">
        <v>51</v>
      </c>
    </row>
    <row r="254" spans="1:12" ht="11.25">
      <c r="A254" s="25">
        <v>5</v>
      </c>
      <c r="B254" s="16">
        <v>13</v>
      </c>
      <c r="C254" s="16">
        <f t="shared" si="24"/>
        <v>33.02</v>
      </c>
      <c r="D254" s="36">
        <v>235</v>
      </c>
      <c r="E254" s="32">
        <f t="shared" si="25"/>
        <v>2.546680104468069</v>
      </c>
      <c r="F254" s="28">
        <f t="shared" si="26"/>
        <v>0.19589846957446685</v>
      </c>
      <c r="G254" s="24"/>
      <c r="H254" s="40">
        <v>41</v>
      </c>
      <c r="I254" s="40">
        <v>52</v>
      </c>
      <c r="J254" s="40">
        <v>52</v>
      </c>
      <c r="K254" s="40">
        <v>47</v>
      </c>
      <c r="L254" s="40">
        <v>44</v>
      </c>
    </row>
    <row r="255" spans="1:12" ht="11.25">
      <c r="A255" s="25">
        <v>6</v>
      </c>
      <c r="B255" s="16">
        <v>17</v>
      </c>
      <c r="C255" s="16">
        <f t="shared" si="24"/>
        <v>43.18</v>
      </c>
      <c r="D255" s="36">
        <v>357</v>
      </c>
      <c r="E255" s="32">
        <f t="shared" si="25"/>
        <v>3.8687863714685133</v>
      </c>
      <c r="F255" s="28">
        <f t="shared" si="26"/>
        <v>0.22757566890991254</v>
      </c>
      <c r="G255" s="24"/>
      <c r="H255" s="40">
        <v>48</v>
      </c>
      <c r="I255" s="40">
        <v>55</v>
      </c>
      <c r="J255" s="40">
        <v>44</v>
      </c>
      <c r="K255" s="40">
        <v>48</v>
      </c>
      <c r="L255" s="40">
        <v>55</v>
      </c>
    </row>
    <row r="256" spans="1:12" ht="11.25">
      <c r="A256" s="25">
        <v>7</v>
      </c>
      <c r="B256" s="16">
        <v>14</v>
      </c>
      <c r="C256" s="16">
        <f t="shared" si="24"/>
        <v>35.56</v>
      </c>
      <c r="D256" s="36">
        <v>338</v>
      </c>
      <c r="E256" s="32">
        <f t="shared" si="25"/>
        <v>3.6628845757881163</v>
      </c>
      <c r="F256" s="28">
        <f t="shared" si="26"/>
        <v>0.261634612556294</v>
      </c>
      <c r="G256" s="24"/>
      <c r="H256" s="40">
        <v>50</v>
      </c>
      <c r="I256" s="40">
        <v>46</v>
      </c>
      <c r="J256" s="40">
        <v>42</v>
      </c>
      <c r="K256" s="40">
        <v>48</v>
      </c>
      <c r="L256" s="40">
        <v>48</v>
      </c>
    </row>
    <row r="257" spans="1:12" ht="11.25">
      <c r="A257" s="25">
        <v>8</v>
      </c>
      <c r="B257" s="16">
        <v>14.5</v>
      </c>
      <c r="C257" s="16">
        <f t="shared" si="24"/>
        <v>36.83</v>
      </c>
      <c r="D257" s="36">
        <v>324</v>
      </c>
      <c r="E257" s="32">
        <f t="shared" si="25"/>
        <v>3.5111674631815077</v>
      </c>
      <c r="F257" s="28">
        <f t="shared" si="26"/>
        <v>0.24214948021941432</v>
      </c>
      <c r="G257" s="24"/>
      <c r="H257" s="40">
        <v>50</v>
      </c>
      <c r="I257" s="40">
        <v>43</v>
      </c>
      <c r="J257" s="40">
        <v>41</v>
      </c>
      <c r="K257" s="40">
        <v>48</v>
      </c>
      <c r="L257" s="40">
        <v>48</v>
      </c>
    </row>
    <row r="258" spans="1:12" ht="11.25">
      <c r="A258" s="25">
        <v>9</v>
      </c>
      <c r="B258" s="16">
        <v>14.5</v>
      </c>
      <c r="C258" s="16">
        <f t="shared" si="24"/>
        <v>36.83</v>
      </c>
      <c r="D258" s="36">
        <v>261</v>
      </c>
      <c r="E258" s="32">
        <f t="shared" si="25"/>
        <v>2.8284404564517702</v>
      </c>
      <c r="F258" s="28">
        <f t="shared" si="26"/>
        <v>0.19506485906563933</v>
      </c>
      <c r="G258" s="24"/>
      <c r="H258" s="40">
        <v>43</v>
      </c>
      <c r="I258" s="40">
        <v>49</v>
      </c>
      <c r="J258" s="40">
        <v>42</v>
      </c>
      <c r="K258" s="40">
        <v>47</v>
      </c>
      <c r="L258" s="40">
        <v>50</v>
      </c>
    </row>
    <row r="259" spans="1:12" ht="11.25">
      <c r="A259" s="25">
        <v>10</v>
      </c>
      <c r="B259" s="16">
        <v>15</v>
      </c>
      <c r="C259" s="16">
        <f t="shared" si="24"/>
        <v>38.1</v>
      </c>
      <c r="D259" s="36">
        <v>321</v>
      </c>
      <c r="E259" s="32">
        <f t="shared" si="25"/>
        <v>3.4786566533372345</v>
      </c>
      <c r="F259" s="28">
        <f t="shared" si="26"/>
        <v>0.23191044355581564</v>
      </c>
      <c r="G259" s="24"/>
      <c r="H259" s="40">
        <v>45</v>
      </c>
      <c r="I259" s="40">
        <v>51</v>
      </c>
      <c r="J259" s="40">
        <v>52</v>
      </c>
      <c r="K259" s="40">
        <v>42</v>
      </c>
      <c r="L259" s="40">
        <v>52</v>
      </c>
    </row>
    <row r="260" spans="1:12" ht="12.75">
      <c r="A260" s="29" t="s">
        <v>20</v>
      </c>
      <c r="B260" s="30">
        <f>AVERAGE(B250:B259)</f>
        <v>13.95</v>
      </c>
      <c r="C260" s="30">
        <f>AVERAGE(C250:C259)</f>
        <v>35.43300000000001</v>
      </c>
      <c r="D260" s="52">
        <f>AVERAGE(D250:D259)</f>
        <v>282.4</v>
      </c>
      <c r="E260" s="30">
        <f>AVERAGE(E250:E259)</f>
        <v>3.060350900007586</v>
      </c>
      <c r="F260" s="31">
        <f>AVERAGE(F250:F259)</f>
        <v>0.21817729764604862</v>
      </c>
      <c r="G260" s="24"/>
      <c r="H260" s="24"/>
      <c r="I260"/>
      <c r="J260"/>
      <c r="K260"/>
      <c r="L260" s="24"/>
    </row>
    <row r="261" spans="1:12" ht="12.75">
      <c r="A261"/>
      <c r="B261"/>
      <c r="C261"/>
      <c r="D261"/>
      <c r="E261"/>
      <c r="F261"/>
      <c r="G261"/>
      <c r="H261"/>
      <c r="I261" s="29" t="s">
        <v>13</v>
      </c>
      <c r="J261" s="24"/>
      <c r="K261" s="50">
        <f>AVERAGE(H250:L259)</f>
        <v>47.42</v>
      </c>
      <c r="L261"/>
    </row>
    <row r="264" spans="1:3" ht="11.25">
      <c r="A264" s="19" t="s">
        <v>73</v>
      </c>
      <c r="C264" s="20" t="s">
        <v>163</v>
      </c>
    </row>
    <row r="265" spans="1:7" ht="12.75">
      <c r="A265" s="19" t="s">
        <v>71</v>
      </c>
      <c r="B265"/>
      <c r="C265" s="19" t="s">
        <v>242</v>
      </c>
      <c r="F265" s="19" t="s">
        <v>74</v>
      </c>
      <c r="G265" s="3">
        <v>36635</v>
      </c>
    </row>
    <row r="266" spans="1:7" ht="11.25">
      <c r="A266" s="19" t="s">
        <v>72</v>
      </c>
      <c r="B266" s="19"/>
      <c r="C266" s="51" t="s">
        <v>243</v>
      </c>
      <c r="F266" s="19" t="s">
        <v>75</v>
      </c>
      <c r="G266" s="22" t="s">
        <v>55</v>
      </c>
    </row>
    <row r="268" spans="1:7" ht="11.25">
      <c r="A268" s="15"/>
      <c r="B268" s="23"/>
      <c r="C268" s="29"/>
      <c r="D268" s="53" t="s">
        <v>15</v>
      </c>
      <c r="E268" s="53"/>
      <c r="F268" s="30">
        <v>8.8</v>
      </c>
      <c r="G268" s="29" t="s">
        <v>11</v>
      </c>
    </row>
    <row r="271" spans="1:3" ht="11.25">
      <c r="A271" s="19" t="s">
        <v>73</v>
      </c>
      <c r="C271" s="20" t="s">
        <v>177</v>
      </c>
    </row>
    <row r="272" spans="1:7" ht="12.75">
      <c r="A272" s="19" t="s">
        <v>71</v>
      </c>
      <c r="B272"/>
      <c r="C272" s="19"/>
      <c r="F272" s="19" t="s">
        <v>74</v>
      </c>
      <c r="G272" s="3">
        <v>36635</v>
      </c>
    </row>
    <row r="273" spans="1:7" ht="11.25">
      <c r="A273" s="19" t="s">
        <v>72</v>
      </c>
      <c r="B273" s="19"/>
      <c r="C273" s="51"/>
      <c r="F273" s="19" t="s">
        <v>75</v>
      </c>
      <c r="G273" s="22" t="s">
        <v>55</v>
      </c>
    </row>
    <row r="275" spans="1:12" ht="11.25">
      <c r="A275" s="15"/>
      <c r="B275" s="23"/>
      <c r="C275" s="24"/>
      <c r="D275" s="53" t="s">
        <v>15</v>
      </c>
      <c r="E275" s="53"/>
      <c r="F275" s="30">
        <f>F287*K288</f>
        <v>13.548622887678937</v>
      </c>
      <c r="G275" s="29" t="s">
        <v>11</v>
      </c>
      <c r="H275" s="24"/>
      <c r="I275" s="24"/>
      <c r="J275" s="24"/>
      <c r="K275" s="24"/>
      <c r="L275" s="24"/>
    </row>
    <row r="276" spans="1:12" ht="11.25">
      <c r="A276" s="15"/>
      <c r="B276" s="4" t="s">
        <v>16</v>
      </c>
      <c r="C276" s="4" t="s">
        <v>45</v>
      </c>
      <c r="D276" s="4" t="s">
        <v>17</v>
      </c>
      <c r="E276" s="24" t="s">
        <v>170</v>
      </c>
      <c r="F276" s="26" t="s">
        <v>50</v>
      </c>
      <c r="H276" s="27" t="s">
        <v>19</v>
      </c>
      <c r="I276" s="27"/>
      <c r="J276" s="24"/>
      <c r="K276" s="24"/>
      <c r="L276" s="24"/>
    </row>
    <row r="277" spans="1:12" ht="11.25">
      <c r="A277" s="25">
        <v>1</v>
      </c>
      <c r="B277" s="16">
        <v>21</v>
      </c>
      <c r="C277" s="16">
        <f aca="true" t="shared" si="27" ref="C277:C286">B277*2.54</f>
        <v>53.34</v>
      </c>
      <c r="D277" s="36">
        <v>526</v>
      </c>
      <c r="E277" s="32">
        <f>D277/92.277</f>
        <v>5.700228659362572</v>
      </c>
      <c r="F277" s="28">
        <f>E277/B277</f>
        <v>0.27143945996964625</v>
      </c>
      <c r="G277" s="24"/>
      <c r="H277" s="40">
        <v>57</v>
      </c>
      <c r="I277" s="40">
        <v>42</v>
      </c>
      <c r="J277" s="40">
        <v>71</v>
      </c>
      <c r="K277" s="40">
        <v>65</v>
      </c>
      <c r="L277" s="40">
        <v>67</v>
      </c>
    </row>
    <row r="278" spans="1:12" ht="11.25">
      <c r="A278" s="25">
        <v>2</v>
      </c>
      <c r="B278" s="16">
        <v>24</v>
      </c>
      <c r="C278" s="16">
        <f t="shared" si="27"/>
        <v>60.96</v>
      </c>
      <c r="D278" s="36">
        <v>540</v>
      </c>
      <c r="E278" s="32">
        <f aca="true" t="shared" si="28" ref="E278:E286">D278/92.277</f>
        <v>5.85194577196918</v>
      </c>
      <c r="F278" s="28">
        <f aca="true" t="shared" si="29" ref="F278:F286">E278/B278</f>
        <v>0.24383107383204916</v>
      </c>
      <c r="G278" s="24"/>
      <c r="H278" s="40">
        <v>58</v>
      </c>
      <c r="I278" s="40">
        <v>49</v>
      </c>
      <c r="J278" s="40">
        <v>64</v>
      </c>
      <c r="K278" s="40">
        <v>70</v>
      </c>
      <c r="L278" s="40">
        <v>64</v>
      </c>
    </row>
    <row r="279" spans="1:12" ht="11.25">
      <c r="A279" s="25">
        <v>3</v>
      </c>
      <c r="B279" s="16">
        <v>20</v>
      </c>
      <c r="C279" s="16">
        <f t="shared" si="27"/>
        <v>50.8</v>
      </c>
      <c r="D279" s="36">
        <v>481</v>
      </c>
      <c r="E279" s="32">
        <f t="shared" si="28"/>
        <v>5.212566511698473</v>
      </c>
      <c r="F279" s="28">
        <f t="shared" si="29"/>
        <v>0.26062832558492366</v>
      </c>
      <c r="G279" s="24"/>
      <c r="H279" s="40">
        <v>53</v>
      </c>
      <c r="I279" s="40">
        <v>61</v>
      </c>
      <c r="J279" s="40">
        <v>59</v>
      </c>
      <c r="K279" s="40">
        <v>68</v>
      </c>
      <c r="L279" s="40">
        <v>75</v>
      </c>
    </row>
    <row r="280" spans="1:12" ht="11.25">
      <c r="A280" s="25">
        <v>4</v>
      </c>
      <c r="B280" s="16">
        <v>18</v>
      </c>
      <c r="C280" s="16">
        <f t="shared" si="27"/>
        <v>45.72</v>
      </c>
      <c r="D280" s="36">
        <v>375</v>
      </c>
      <c r="E280" s="32">
        <f t="shared" si="28"/>
        <v>4.063851230534152</v>
      </c>
      <c r="F280" s="28">
        <f t="shared" si="29"/>
        <v>0.22576951280745292</v>
      </c>
      <c r="G280" s="24"/>
      <c r="H280" s="40">
        <v>54</v>
      </c>
      <c r="I280" s="40">
        <v>57</v>
      </c>
      <c r="J280" s="40">
        <v>68</v>
      </c>
      <c r="K280" s="40">
        <v>52</v>
      </c>
      <c r="L280" s="40">
        <v>66</v>
      </c>
    </row>
    <row r="281" spans="1:12" ht="11.25">
      <c r="A281" s="25">
        <v>5</v>
      </c>
      <c r="B281" s="16">
        <v>18</v>
      </c>
      <c r="C281" s="16">
        <f t="shared" si="27"/>
        <v>45.72</v>
      </c>
      <c r="D281" s="36">
        <v>325</v>
      </c>
      <c r="E281" s="32">
        <f t="shared" si="28"/>
        <v>3.5220043997962653</v>
      </c>
      <c r="F281" s="28">
        <f t="shared" si="29"/>
        <v>0.1956669110997925</v>
      </c>
      <c r="G281" s="24"/>
      <c r="H281" s="40">
        <v>34</v>
      </c>
      <c r="I281" s="40">
        <v>58</v>
      </c>
      <c r="J281" s="40">
        <v>78</v>
      </c>
      <c r="K281" s="40">
        <v>68</v>
      </c>
      <c r="L281" s="40">
        <v>65</v>
      </c>
    </row>
    <row r="282" spans="1:12" ht="11.25">
      <c r="A282" s="25">
        <v>6</v>
      </c>
      <c r="B282" s="16">
        <v>21</v>
      </c>
      <c r="C282" s="16">
        <f t="shared" si="27"/>
        <v>53.34</v>
      </c>
      <c r="D282" s="36">
        <v>511</v>
      </c>
      <c r="E282" s="32">
        <f t="shared" si="28"/>
        <v>5.537674610141205</v>
      </c>
      <c r="F282" s="28">
        <f t="shared" si="29"/>
        <v>0.263698790959105</v>
      </c>
      <c r="G282" s="24"/>
      <c r="H282" s="40">
        <v>33</v>
      </c>
      <c r="I282" s="40">
        <v>54</v>
      </c>
      <c r="J282" s="40">
        <v>72</v>
      </c>
      <c r="K282" s="40">
        <v>61</v>
      </c>
      <c r="L282" s="40">
        <v>59</v>
      </c>
    </row>
    <row r="283" spans="1:12" ht="11.25">
      <c r="A283" s="25">
        <v>7</v>
      </c>
      <c r="B283" s="16">
        <v>16</v>
      </c>
      <c r="C283" s="16">
        <f t="shared" si="27"/>
        <v>40.64</v>
      </c>
      <c r="D283" s="36">
        <v>319</v>
      </c>
      <c r="E283" s="32">
        <f t="shared" si="28"/>
        <v>3.4569827801077193</v>
      </c>
      <c r="F283" s="28">
        <f t="shared" si="29"/>
        <v>0.21606142375673246</v>
      </c>
      <c r="G283" s="24"/>
      <c r="H283" s="40">
        <v>48</v>
      </c>
      <c r="I283" s="40">
        <v>52</v>
      </c>
      <c r="J283" s="40">
        <v>73</v>
      </c>
      <c r="K283" s="40">
        <v>66</v>
      </c>
      <c r="L283" s="40">
        <v>56</v>
      </c>
    </row>
    <row r="284" spans="1:12" ht="11.25">
      <c r="A284" s="25">
        <v>8</v>
      </c>
      <c r="B284" s="16">
        <v>14</v>
      </c>
      <c r="C284" s="16">
        <f t="shared" si="27"/>
        <v>35.56</v>
      </c>
      <c r="D284" s="36">
        <v>255</v>
      </c>
      <c r="E284" s="32">
        <f t="shared" si="28"/>
        <v>2.7634188367632238</v>
      </c>
      <c r="F284" s="28">
        <f t="shared" si="29"/>
        <v>0.1973870597688017</v>
      </c>
      <c r="G284" s="24"/>
      <c r="H284" s="40">
        <v>43</v>
      </c>
      <c r="I284" s="40">
        <v>58</v>
      </c>
      <c r="J284" s="40">
        <v>65</v>
      </c>
      <c r="K284" s="40">
        <v>72</v>
      </c>
      <c r="L284" s="40">
        <v>64</v>
      </c>
    </row>
    <row r="285" spans="1:12" ht="11.25">
      <c r="A285" s="25">
        <v>9</v>
      </c>
      <c r="B285" s="16">
        <v>12</v>
      </c>
      <c r="C285" s="16">
        <f t="shared" si="27"/>
        <v>30.48</v>
      </c>
      <c r="D285" s="36">
        <v>206</v>
      </c>
      <c r="E285" s="32">
        <f t="shared" si="28"/>
        <v>2.2324089426400944</v>
      </c>
      <c r="F285" s="28">
        <f t="shared" si="29"/>
        <v>0.1860340785533412</v>
      </c>
      <c r="G285" s="24"/>
      <c r="H285" s="40">
        <v>47</v>
      </c>
      <c r="I285" s="40">
        <v>62</v>
      </c>
      <c r="J285" s="40">
        <v>63</v>
      </c>
      <c r="K285" s="40">
        <v>64</v>
      </c>
      <c r="L285" s="40">
        <v>48</v>
      </c>
    </row>
    <row r="286" spans="1:12" ht="11.25">
      <c r="A286" s="25">
        <v>10</v>
      </c>
      <c r="B286" s="16">
        <v>15</v>
      </c>
      <c r="C286" s="16">
        <f t="shared" si="27"/>
        <v>38.1</v>
      </c>
      <c r="D286" s="36">
        <v>304</v>
      </c>
      <c r="E286" s="32">
        <f t="shared" si="28"/>
        <v>3.294428730886353</v>
      </c>
      <c r="F286" s="28">
        <f t="shared" si="29"/>
        <v>0.21962858205909022</v>
      </c>
      <c r="G286" s="24"/>
      <c r="H286" s="40">
        <v>33</v>
      </c>
      <c r="I286" s="40">
        <v>67</v>
      </c>
      <c r="J286" s="40">
        <v>66</v>
      </c>
      <c r="K286" s="40">
        <v>74</v>
      </c>
      <c r="L286" s="40">
        <v>48</v>
      </c>
    </row>
    <row r="287" spans="1:12" ht="12.75">
      <c r="A287" s="29" t="s">
        <v>20</v>
      </c>
      <c r="B287" s="30">
        <f>AVERAGE(B277:B286)</f>
        <v>17.9</v>
      </c>
      <c r="C287" s="30">
        <f>AVERAGE(C277:C286)</f>
        <v>45.466</v>
      </c>
      <c r="D287" s="52">
        <f>AVERAGE(D277:D286)</f>
        <v>384.2</v>
      </c>
      <c r="E287" s="30">
        <f>AVERAGE(E277:E286)</f>
        <v>4.163551047389924</v>
      </c>
      <c r="F287" s="31">
        <f>AVERAGE(F277:F286)</f>
        <v>0.22801452183909351</v>
      </c>
      <c r="G287" s="24"/>
      <c r="H287" s="24"/>
      <c r="I287"/>
      <c r="J287"/>
      <c r="K287"/>
      <c r="L287" s="24"/>
    </row>
    <row r="288" spans="1:12" ht="12.75">
      <c r="A288"/>
      <c r="B288"/>
      <c r="C288"/>
      <c r="D288"/>
      <c r="E288"/>
      <c r="F288"/>
      <c r="G288"/>
      <c r="H288"/>
      <c r="I288" s="29" t="s">
        <v>13</v>
      </c>
      <c r="J288" s="24"/>
      <c r="K288" s="50">
        <f>AVERAGE(H277:L286)</f>
        <v>59.42</v>
      </c>
      <c r="L288"/>
    </row>
    <row r="291" spans="1:3" ht="11.25">
      <c r="A291" s="19" t="s">
        <v>73</v>
      </c>
      <c r="C291" s="20" t="s">
        <v>178</v>
      </c>
    </row>
    <row r="292" spans="1:7" ht="12.75">
      <c r="A292" s="19" t="s">
        <v>71</v>
      </c>
      <c r="B292"/>
      <c r="C292" s="19" t="s">
        <v>164</v>
      </c>
      <c r="F292" s="19" t="s">
        <v>74</v>
      </c>
      <c r="G292" s="3">
        <v>36635</v>
      </c>
    </row>
    <row r="293" spans="1:7" ht="11.25">
      <c r="A293" s="19" t="s">
        <v>72</v>
      </c>
      <c r="B293" s="19"/>
      <c r="C293" s="51" t="s">
        <v>165</v>
      </c>
      <c r="F293" s="19" t="s">
        <v>75</v>
      </c>
      <c r="G293" s="22">
        <v>0.59375</v>
      </c>
    </row>
    <row r="295" spans="1:12" ht="11.25">
      <c r="A295" s="15"/>
      <c r="B295" s="23"/>
      <c r="C295" s="24"/>
      <c r="D295" s="53" t="s">
        <v>15</v>
      </c>
      <c r="E295" s="53"/>
      <c r="F295" s="30">
        <f>F307*K308</f>
        <v>14.633099909923448</v>
      </c>
      <c r="G295" s="29" t="s">
        <v>11</v>
      </c>
      <c r="H295" s="24"/>
      <c r="I295" s="24"/>
      <c r="J295" s="24"/>
      <c r="K295" s="24"/>
      <c r="L295" s="24"/>
    </row>
    <row r="296" spans="1:12" ht="11.25">
      <c r="A296" s="15"/>
      <c r="B296" s="4" t="s">
        <v>16</v>
      </c>
      <c r="C296" s="4" t="s">
        <v>45</v>
      </c>
      <c r="D296" s="4" t="s">
        <v>17</v>
      </c>
      <c r="E296" s="24" t="s">
        <v>170</v>
      </c>
      <c r="F296" s="26" t="s">
        <v>50</v>
      </c>
      <c r="H296" s="27" t="s">
        <v>19</v>
      </c>
      <c r="I296" s="27"/>
      <c r="J296" s="24"/>
      <c r="K296" s="24"/>
      <c r="L296" s="24"/>
    </row>
    <row r="297" spans="1:12" ht="11.25">
      <c r="A297" s="25">
        <v>1</v>
      </c>
      <c r="B297" s="16">
        <v>21</v>
      </c>
      <c r="C297" s="16">
        <f aca="true" t="shared" si="30" ref="C297:C306">B297*2.54</f>
        <v>53.34</v>
      </c>
      <c r="D297" s="36">
        <v>478</v>
      </c>
      <c r="E297" s="32">
        <f aca="true" t="shared" si="31" ref="E297:E306">D297/92.277</f>
        <v>5.1800557018542</v>
      </c>
      <c r="F297" s="28">
        <f>E297/B297</f>
        <v>0.24666931913591428</v>
      </c>
      <c r="G297" s="24"/>
      <c r="H297" s="40">
        <v>57</v>
      </c>
      <c r="I297" s="40">
        <v>50</v>
      </c>
      <c r="J297" s="40">
        <v>55</v>
      </c>
      <c r="K297" s="40">
        <v>66</v>
      </c>
      <c r="L297" s="40">
        <v>65</v>
      </c>
    </row>
    <row r="298" spans="1:12" ht="11.25">
      <c r="A298" s="25">
        <v>2</v>
      </c>
      <c r="B298" s="16">
        <v>18.5</v>
      </c>
      <c r="C298" s="16">
        <f t="shared" si="30"/>
        <v>46.99</v>
      </c>
      <c r="D298" s="36">
        <v>522</v>
      </c>
      <c r="E298" s="32">
        <f t="shared" si="31"/>
        <v>5.6568809129035404</v>
      </c>
      <c r="F298" s="28">
        <f aca="true" t="shared" si="32" ref="F298:F306">E298/B298</f>
        <v>0.30577734664343464</v>
      </c>
      <c r="G298" s="24"/>
      <c r="H298" s="40">
        <v>57</v>
      </c>
      <c r="I298" s="40">
        <v>59</v>
      </c>
      <c r="J298" s="40">
        <v>64</v>
      </c>
      <c r="K298" s="40">
        <v>66</v>
      </c>
      <c r="L298" s="40">
        <v>58</v>
      </c>
    </row>
    <row r="299" spans="1:12" ht="11.25">
      <c r="A299" s="25">
        <v>3</v>
      </c>
      <c r="B299" s="16">
        <v>25</v>
      </c>
      <c r="C299" s="16">
        <f t="shared" si="30"/>
        <v>63.5</v>
      </c>
      <c r="D299" s="36">
        <v>537</v>
      </c>
      <c r="E299" s="32">
        <f t="shared" si="31"/>
        <v>5.819434962124906</v>
      </c>
      <c r="F299" s="28">
        <f t="shared" si="32"/>
        <v>0.23277739848499623</v>
      </c>
      <c r="G299" s="24"/>
      <c r="H299" s="40">
        <v>47</v>
      </c>
      <c r="I299" s="40">
        <v>56</v>
      </c>
      <c r="J299" s="40">
        <v>68</v>
      </c>
      <c r="K299" s="40">
        <v>69</v>
      </c>
      <c r="L299" s="40">
        <v>54</v>
      </c>
    </row>
    <row r="300" spans="1:12" ht="11.25">
      <c r="A300" s="25">
        <v>4</v>
      </c>
      <c r="B300" s="16">
        <v>17</v>
      </c>
      <c r="C300" s="16">
        <f t="shared" si="30"/>
        <v>43.18</v>
      </c>
      <c r="D300" s="36">
        <v>309</v>
      </c>
      <c r="E300" s="32">
        <f t="shared" si="31"/>
        <v>3.3486134139601416</v>
      </c>
      <c r="F300" s="28">
        <f t="shared" si="32"/>
        <v>0.19697725964471421</v>
      </c>
      <c r="G300" s="24"/>
      <c r="H300" s="40">
        <v>51</v>
      </c>
      <c r="I300" s="40">
        <v>56</v>
      </c>
      <c r="J300" s="40">
        <v>58</v>
      </c>
      <c r="K300" s="40">
        <v>74</v>
      </c>
      <c r="L300" s="40">
        <v>53</v>
      </c>
    </row>
    <row r="301" spans="1:12" ht="11.25">
      <c r="A301" s="25">
        <v>5</v>
      </c>
      <c r="B301" s="16">
        <v>16</v>
      </c>
      <c r="C301" s="16">
        <f t="shared" si="30"/>
        <v>40.64</v>
      </c>
      <c r="D301" s="36">
        <v>335</v>
      </c>
      <c r="E301" s="32">
        <f t="shared" si="31"/>
        <v>3.630373765943843</v>
      </c>
      <c r="F301" s="28">
        <f t="shared" si="32"/>
        <v>0.2268983603714902</v>
      </c>
      <c r="G301" s="24"/>
      <c r="H301" s="40">
        <v>54</v>
      </c>
      <c r="I301" s="40">
        <v>48</v>
      </c>
      <c r="J301" s="40">
        <v>62</v>
      </c>
      <c r="K301" s="40">
        <v>66</v>
      </c>
      <c r="L301" s="40">
        <v>60</v>
      </c>
    </row>
    <row r="302" spans="1:12" ht="11.25">
      <c r="A302" s="25">
        <v>6</v>
      </c>
      <c r="B302" s="16">
        <v>18</v>
      </c>
      <c r="C302" s="16">
        <f t="shared" si="30"/>
        <v>45.72</v>
      </c>
      <c r="D302" s="36">
        <v>379</v>
      </c>
      <c r="E302" s="32">
        <f t="shared" si="31"/>
        <v>4.107198976993184</v>
      </c>
      <c r="F302" s="28">
        <f t="shared" si="32"/>
        <v>0.22817772094406574</v>
      </c>
      <c r="G302" s="24"/>
      <c r="H302" s="40">
        <v>51</v>
      </c>
      <c r="I302" s="40">
        <v>54</v>
      </c>
      <c r="J302" s="40">
        <v>68</v>
      </c>
      <c r="K302" s="40">
        <v>68</v>
      </c>
      <c r="L302" s="40">
        <v>57</v>
      </c>
    </row>
    <row r="303" spans="1:12" ht="11.25">
      <c r="A303" s="25">
        <v>7</v>
      </c>
      <c r="B303" s="16">
        <v>23</v>
      </c>
      <c r="C303" s="16">
        <f t="shared" si="30"/>
        <v>58.42</v>
      </c>
      <c r="D303" s="36">
        <v>500</v>
      </c>
      <c r="E303" s="32">
        <f t="shared" si="31"/>
        <v>5.41846830737887</v>
      </c>
      <c r="F303" s="28">
        <f t="shared" si="32"/>
        <v>0.23558557858169</v>
      </c>
      <c r="G303" s="24"/>
      <c r="H303" s="40">
        <v>52</v>
      </c>
      <c r="I303" s="40">
        <v>54</v>
      </c>
      <c r="J303" s="40">
        <v>73</v>
      </c>
      <c r="K303" s="40">
        <v>70</v>
      </c>
      <c r="L303" s="40">
        <v>64</v>
      </c>
    </row>
    <row r="304" spans="1:12" ht="11.25">
      <c r="A304" s="25">
        <v>8</v>
      </c>
      <c r="B304" s="16">
        <v>20</v>
      </c>
      <c r="C304" s="16">
        <f t="shared" si="30"/>
        <v>50.8</v>
      </c>
      <c r="D304" s="36">
        <v>555</v>
      </c>
      <c r="E304" s="32">
        <f t="shared" si="31"/>
        <v>6.014499821190546</v>
      </c>
      <c r="F304" s="28">
        <f t="shared" si="32"/>
        <v>0.30072499105952727</v>
      </c>
      <c r="G304" s="24"/>
      <c r="H304" s="40">
        <v>48</v>
      </c>
      <c r="I304" s="40">
        <v>56</v>
      </c>
      <c r="J304" s="40">
        <v>69</v>
      </c>
      <c r="K304" s="40">
        <v>69</v>
      </c>
      <c r="L304" s="40">
        <v>68</v>
      </c>
    </row>
    <row r="305" spans="1:12" ht="11.25">
      <c r="A305" s="25">
        <v>9</v>
      </c>
      <c r="B305" s="16">
        <v>21</v>
      </c>
      <c r="C305" s="16">
        <f t="shared" si="30"/>
        <v>53.34</v>
      </c>
      <c r="D305" s="36">
        <v>492</v>
      </c>
      <c r="E305" s="32">
        <f t="shared" si="31"/>
        <v>5.331772814460808</v>
      </c>
      <c r="F305" s="28">
        <f t="shared" si="32"/>
        <v>0.2538939435457528</v>
      </c>
      <c r="G305" s="24"/>
      <c r="H305" s="40">
        <v>45</v>
      </c>
      <c r="I305" s="40">
        <v>51</v>
      </c>
      <c r="J305" s="40">
        <v>67</v>
      </c>
      <c r="K305" s="40">
        <v>69</v>
      </c>
      <c r="L305" s="40">
        <v>65</v>
      </c>
    </row>
    <row r="306" spans="1:12" ht="11.25">
      <c r="A306" s="25">
        <v>10</v>
      </c>
      <c r="B306" s="16">
        <v>20.5</v>
      </c>
      <c r="C306" s="16">
        <f t="shared" si="30"/>
        <v>52.07</v>
      </c>
      <c r="D306" s="36">
        <v>406</v>
      </c>
      <c r="E306" s="32">
        <f t="shared" si="31"/>
        <v>4.399796265591642</v>
      </c>
      <c r="F306" s="28">
        <f t="shared" si="32"/>
        <v>0.2146242080776411</v>
      </c>
      <c r="G306" s="24"/>
      <c r="H306" s="40">
        <v>48</v>
      </c>
      <c r="I306" s="40">
        <v>53</v>
      </c>
      <c r="J306" s="40">
        <v>68</v>
      </c>
      <c r="K306" s="40">
        <v>72</v>
      </c>
      <c r="L306" s="40">
        <v>64</v>
      </c>
    </row>
    <row r="307" spans="1:12" ht="12.75">
      <c r="A307" s="29" t="s">
        <v>20</v>
      </c>
      <c r="B307" s="30">
        <f>AVERAGE(B297:B306)</f>
        <v>20</v>
      </c>
      <c r="C307" s="30">
        <f>AVERAGE(C297:C306)</f>
        <v>50.800000000000004</v>
      </c>
      <c r="D307" s="52">
        <f>AVERAGE(D297:D306)</f>
        <v>451.3</v>
      </c>
      <c r="E307" s="30">
        <f>AVERAGE(E297:E306)</f>
        <v>4.890709494240167</v>
      </c>
      <c r="F307" s="31">
        <f>AVERAGE(F297:F306)</f>
        <v>0.2442106126489227</v>
      </c>
      <c r="G307" s="24"/>
      <c r="H307" s="24"/>
      <c r="I307"/>
      <c r="J307"/>
      <c r="K307"/>
      <c r="L307" s="24"/>
    </row>
    <row r="308" spans="1:12" ht="12.75">
      <c r="A308"/>
      <c r="B308"/>
      <c r="C308"/>
      <c r="D308"/>
      <c r="E308"/>
      <c r="F308"/>
      <c r="G308"/>
      <c r="H308"/>
      <c r="I308" s="29" t="s">
        <v>13</v>
      </c>
      <c r="J308" s="24"/>
      <c r="K308" s="50">
        <f>AVERAGE(H297:L306)</f>
        <v>59.92</v>
      </c>
      <c r="L308"/>
    </row>
    <row r="311" spans="1:3" ht="11.25">
      <c r="A311" s="19" t="s">
        <v>73</v>
      </c>
      <c r="C311" s="20" t="s">
        <v>179</v>
      </c>
    </row>
    <row r="312" spans="1:7" ht="12.75">
      <c r="A312" s="19" t="s">
        <v>71</v>
      </c>
      <c r="B312"/>
      <c r="C312" s="19" t="s">
        <v>166</v>
      </c>
      <c r="F312" s="19" t="s">
        <v>74</v>
      </c>
      <c r="G312" s="3">
        <v>36635</v>
      </c>
    </row>
    <row r="313" spans="1:7" ht="11.25">
      <c r="A313" s="19" t="s">
        <v>72</v>
      </c>
      <c r="B313" s="19"/>
      <c r="C313" s="51" t="s">
        <v>167</v>
      </c>
      <c r="F313" s="19" t="s">
        <v>75</v>
      </c>
      <c r="G313" s="22" t="s">
        <v>55</v>
      </c>
    </row>
    <row r="315" spans="1:12" ht="11.25">
      <c r="A315" s="15"/>
      <c r="B315" s="23"/>
      <c r="C315" s="24"/>
      <c r="D315" s="53" t="s">
        <v>15</v>
      </c>
      <c r="E315" s="53"/>
      <c r="F315" s="30">
        <f>F327*K328</f>
        <v>15.695593256393536</v>
      </c>
      <c r="G315" s="29" t="s">
        <v>11</v>
      </c>
      <c r="H315" s="24"/>
      <c r="I315" s="24"/>
      <c r="J315" s="24"/>
      <c r="K315" s="24"/>
      <c r="L315" s="24"/>
    </row>
    <row r="316" spans="1:12" ht="11.25">
      <c r="A316" s="15"/>
      <c r="B316" s="4" t="s">
        <v>16</v>
      </c>
      <c r="C316" s="4" t="s">
        <v>45</v>
      </c>
      <c r="D316" s="4" t="s">
        <v>17</v>
      </c>
      <c r="E316" s="24" t="s">
        <v>170</v>
      </c>
      <c r="F316" s="26" t="s">
        <v>50</v>
      </c>
      <c r="H316" s="27" t="s">
        <v>19</v>
      </c>
      <c r="I316" s="27"/>
      <c r="J316" s="24"/>
      <c r="K316" s="24"/>
      <c r="L316" s="24"/>
    </row>
    <row r="317" spans="1:12" ht="11.25">
      <c r="A317" s="25">
        <v>1</v>
      </c>
      <c r="B317" s="16">
        <v>21</v>
      </c>
      <c r="C317" s="16">
        <f aca="true" t="shared" si="33" ref="C317:C326">B317*2.54</f>
        <v>53.34</v>
      </c>
      <c r="D317" s="36">
        <v>541</v>
      </c>
      <c r="E317" s="32">
        <f aca="true" t="shared" si="34" ref="E317:E326">D317/92.277</f>
        <v>5.8627827085839375</v>
      </c>
      <c r="F317" s="28">
        <f>E317/B317</f>
        <v>0.2791801289801875</v>
      </c>
      <c r="G317" s="24"/>
      <c r="H317" s="40">
        <v>50</v>
      </c>
      <c r="I317" s="40">
        <v>70</v>
      </c>
      <c r="J317" s="40">
        <v>61</v>
      </c>
      <c r="K317" s="40">
        <v>60</v>
      </c>
      <c r="L317" s="40">
        <v>54</v>
      </c>
    </row>
    <row r="318" spans="1:12" ht="11.25">
      <c r="A318" s="25">
        <v>2</v>
      </c>
      <c r="B318" s="16">
        <v>20</v>
      </c>
      <c r="C318" s="16">
        <f t="shared" si="33"/>
        <v>50.8</v>
      </c>
      <c r="D318" s="36">
        <v>575</v>
      </c>
      <c r="E318" s="32">
        <f t="shared" si="34"/>
        <v>6.2312385534857</v>
      </c>
      <c r="F318" s="28">
        <f aca="true" t="shared" si="35" ref="F318:F326">E318/B318</f>
        <v>0.31156192767428503</v>
      </c>
      <c r="G318" s="24"/>
      <c r="H318" s="40">
        <v>51</v>
      </c>
      <c r="I318" s="40">
        <v>62</v>
      </c>
      <c r="J318" s="40">
        <v>63</v>
      </c>
      <c r="K318" s="40">
        <v>64</v>
      </c>
      <c r="L318" s="40">
        <v>60</v>
      </c>
    </row>
    <row r="319" spans="1:12" ht="11.25">
      <c r="A319" s="25">
        <v>3</v>
      </c>
      <c r="B319" s="16">
        <v>21</v>
      </c>
      <c r="C319" s="16">
        <f t="shared" si="33"/>
        <v>53.34</v>
      </c>
      <c r="D319" s="36">
        <v>572</v>
      </c>
      <c r="E319" s="32">
        <f t="shared" si="34"/>
        <v>6.198727743641427</v>
      </c>
      <c r="F319" s="28">
        <f t="shared" si="35"/>
        <v>0.29517751160197275</v>
      </c>
      <c r="G319" s="24"/>
      <c r="H319" s="40">
        <v>56</v>
      </c>
      <c r="I319" s="40">
        <v>57</v>
      </c>
      <c r="J319" s="40">
        <v>61</v>
      </c>
      <c r="K319" s="40">
        <v>58</v>
      </c>
      <c r="L319" s="40">
        <v>58</v>
      </c>
    </row>
    <row r="320" spans="1:12" ht="11.25">
      <c r="A320" s="25">
        <v>4</v>
      </c>
      <c r="B320" s="16">
        <v>21.5</v>
      </c>
      <c r="C320" s="16">
        <f t="shared" si="33"/>
        <v>54.61</v>
      </c>
      <c r="D320" s="36">
        <v>578</v>
      </c>
      <c r="E320" s="32">
        <f t="shared" si="34"/>
        <v>6.263749363329974</v>
      </c>
      <c r="F320" s="28">
        <f t="shared" si="35"/>
        <v>0.29133717968976625</v>
      </c>
      <c r="G320" s="24"/>
      <c r="H320" s="40">
        <v>57</v>
      </c>
      <c r="I320" s="40">
        <v>54</v>
      </c>
      <c r="J320" s="40">
        <v>51</v>
      </c>
      <c r="K320" s="40">
        <v>61</v>
      </c>
      <c r="L320" s="40">
        <v>59</v>
      </c>
    </row>
    <row r="321" spans="1:12" ht="11.25">
      <c r="A321" s="25">
        <v>5</v>
      </c>
      <c r="B321" s="16">
        <v>23.5</v>
      </c>
      <c r="C321" s="16">
        <f t="shared" si="33"/>
        <v>59.69</v>
      </c>
      <c r="D321" s="36">
        <v>533</v>
      </c>
      <c r="E321" s="32">
        <f t="shared" si="34"/>
        <v>5.776087215665876</v>
      </c>
      <c r="F321" s="28">
        <f t="shared" si="35"/>
        <v>0.24579094534748408</v>
      </c>
      <c r="G321" s="24"/>
      <c r="H321" s="40">
        <v>55</v>
      </c>
      <c r="I321" s="40">
        <v>57</v>
      </c>
      <c r="J321" s="40">
        <v>51</v>
      </c>
      <c r="K321" s="40">
        <v>62</v>
      </c>
      <c r="L321" s="40">
        <v>57</v>
      </c>
    </row>
    <row r="322" spans="1:12" ht="11.25">
      <c r="A322" s="25">
        <v>6</v>
      </c>
      <c r="B322" s="16">
        <v>17</v>
      </c>
      <c r="C322" s="16">
        <f t="shared" si="33"/>
        <v>43.18</v>
      </c>
      <c r="D322" s="36">
        <v>369</v>
      </c>
      <c r="E322" s="32">
        <f t="shared" si="34"/>
        <v>3.9988296108456063</v>
      </c>
      <c r="F322" s="28">
        <f t="shared" si="35"/>
        <v>0.23522527122621215</v>
      </c>
      <c r="G322" s="24"/>
      <c r="H322" s="40">
        <v>66</v>
      </c>
      <c r="I322" s="40">
        <v>57</v>
      </c>
      <c r="J322" s="40">
        <v>56</v>
      </c>
      <c r="K322" s="40">
        <v>70</v>
      </c>
      <c r="L322" s="40">
        <v>61</v>
      </c>
    </row>
    <row r="323" spans="1:12" ht="11.25">
      <c r="A323" s="25">
        <v>7</v>
      </c>
      <c r="B323" s="16">
        <v>21</v>
      </c>
      <c r="C323" s="16">
        <f t="shared" si="33"/>
        <v>53.34</v>
      </c>
      <c r="D323" s="36">
        <v>444</v>
      </c>
      <c r="E323" s="32">
        <f t="shared" si="34"/>
        <v>4.811599856952436</v>
      </c>
      <c r="F323" s="28">
        <f t="shared" si="35"/>
        <v>0.22912380271202076</v>
      </c>
      <c r="G323" s="24"/>
      <c r="H323" s="40">
        <v>65</v>
      </c>
      <c r="I323" s="40">
        <v>54</v>
      </c>
      <c r="J323" s="40">
        <v>53</v>
      </c>
      <c r="K323" s="40">
        <v>70</v>
      </c>
      <c r="L323" s="40">
        <v>63</v>
      </c>
    </row>
    <row r="324" spans="1:12" ht="11.25">
      <c r="A324" s="25">
        <v>8</v>
      </c>
      <c r="B324" s="16">
        <v>23</v>
      </c>
      <c r="C324" s="16">
        <f t="shared" si="33"/>
        <v>58.42</v>
      </c>
      <c r="D324" s="36">
        <v>506</v>
      </c>
      <c r="E324" s="32">
        <f t="shared" si="34"/>
        <v>5.483489927067416</v>
      </c>
      <c r="F324" s="28">
        <f t="shared" si="35"/>
        <v>0.23841260552467028</v>
      </c>
      <c r="G324" s="24"/>
      <c r="H324" s="40">
        <v>71</v>
      </c>
      <c r="I324" s="40">
        <v>62</v>
      </c>
      <c r="J324" s="40">
        <v>54</v>
      </c>
      <c r="K324" s="40">
        <v>71</v>
      </c>
      <c r="L324" s="40">
        <v>52</v>
      </c>
    </row>
    <row r="325" spans="1:12" ht="11.25">
      <c r="A325" s="25">
        <v>9</v>
      </c>
      <c r="B325" s="16">
        <v>22.5</v>
      </c>
      <c r="C325" s="16">
        <f t="shared" si="33"/>
        <v>57.15</v>
      </c>
      <c r="D325" s="36">
        <v>575</v>
      </c>
      <c r="E325" s="32">
        <f t="shared" si="34"/>
        <v>6.2312385534857</v>
      </c>
      <c r="F325" s="28">
        <f t="shared" si="35"/>
        <v>0.27694393571047554</v>
      </c>
      <c r="G325" s="24"/>
      <c r="H325" s="40">
        <v>58</v>
      </c>
      <c r="I325" s="40">
        <v>56</v>
      </c>
      <c r="J325" s="40">
        <v>55</v>
      </c>
      <c r="K325" s="40">
        <v>68</v>
      </c>
      <c r="L325" s="40">
        <v>52</v>
      </c>
    </row>
    <row r="326" spans="1:12" ht="11.25">
      <c r="A326" s="25">
        <v>10</v>
      </c>
      <c r="B326" s="16">
        <v>20</v>
      </c>
      <c r="C326" s="16">
        <f t="shared" si="33"/>
        <v>50.8</v>
      </c>
      <c r="D326" s="36">
        <v>434</v>
      </c>
      <c r="E326" s="32">
        <f t="shared" si="34"/>
        <v>4.703230490804859</v>
      </c>
      <c r="F326" s="28">
        <f t="shared" si="35"/>
        <v>0.23516152454024297</v>
      </c>
      <c r="G326" s="24"/>
      <c r="H326" s="40">
        <v>62</v>
      </c>
      <c r="I326" s="40">
        <v>67</v>
      </c>
      <c r="J326" s="40">
        <v>61</v>
      </c>
      <c r="K326" s="40">
        <v>60</v>
      </c>
      <c r="L326" s="40">
        <v>62</v>
      </c>
    </row>
    <row r="327" spans="1:12" ht="12.75">
      <c r="A327" s="29" t="s">
        <v>20</v>
      </c>
      <c r="B327" s="30">
        <f>AVERAGE(B317:B326)</f>
        <v>21.05</v>
      </c>
      <c r="C327" s="30">
        <f>AVERAGE(C317:C326)</f>
        <v>53.467000000000006</v>
      </c>
      <c r="D327" s="52">
        <f>AVERAGE(D317:D326)</f>
        <v>512.7</v>
      </c>
      <c r="E327" s="30">
        <f>AVERAGE(E317:E326)</f>
        <v>5.556097402386294</v>
      </c>
      <c r="F327" s="31">
        <f>AVERAGE(F317:F326)</f>
        <v>0.2637914833007317</v>
      </c>
      <c r="G327" s="24"/>
      <c r="H327" s="24"/>
      <c r="I327"/>
      <c r="J327"/>
      <c r="K327"/>
      <c r="L327" s="24"/>
    </row>
    <row r="328" spans="1:12" ht="12.75">
      <c r="A328"/>
      <c r="B328"/>
      <c r="C328"/>
      <c r="D328"/>
      <c r="E328"/>
      <c r="F328"/>
      <c r="G328"/>
      <c r="H328"/>
      <c r="I328" s="29" t="s">
        <v>13</v>
      </c>
      <c r="J328" s="24"/>
      <c r="K328" s="50">
        <f>AVERAGE(H317:L326)</f>
        <v>59.5</v>
      </c>
      <c r="L328"/>
    </row>
    <row r="332" spans="1:3" ht="11.25">
      <c r="A332" s="19" t="s">
        <v>73</v>
      </c>
      <c r="C332" s="20" t="s">
        <v>180</v>
      </c>
    </row>
    <row r="333" spans="1:7" ht="12.75">
      <c r="A333" s="19" t="s">
        <v>71</v>
      </c>
      <c r="B333"/>
      <c r="C333" s="19" t="s">
        <v>168</v>
      </c>
      <c r="F333" s="19" t="s">
        <v>74</v>
      </c>
      <c r="G333" s="3">
        <v>36635</v>
      </c>
    </row>
    <row r="334" spans="1:7" ht="11.25">
      <c r="A334" s="19" t="s">
        <v>72</v>
      </c>
      <c r="B334" s="19"/>
      <c r="C334" s="51" t="s">
        <v>169</v>
      </c>
      <c r="F334" s="19" t="s">
        <v>75</v>
      </c>
      <c r="G334" s="22" t="s">
        <v>55</v>
      </c>
    </row>
    <row r="336" spans="1:12" ht="11.25">
      <c r="A336" s="15"/>
      <c r="B336" s="23"/>
      <c r="C336" s="24"/>
      <c r="D336" s="53" t="s">
        <v>15</v>
      </c>
      <c r="E336" s="53"/>
      <c r="F336" s="30">
        <f>F348*K349</f>
        <v>9.665461056531122</v>
      </c>
      <c r="G336" s="29" t="s">
        <v>11</v>
      </c>
      <c r="H336" s="24"/>
      <c r="I336" s="24"/>
      <c r="J336" s="24"/>
      <c r="K336" s="24"/>
      <c r="L336" s="24"/>
    </row>
    <row r="337" spans="1:12" ht="11.25">
      <c r="A337" s="15"/>
      <c r="B337" s="4" t="s">
        <v>16</v>
      </c>
      <c r="C337" s="4" t="s">
        <v>45</v>
      </c>
      <c r="D337" s="4" t="s">
        <v>17</v>
      </c>
      <c r="E337" s="24" t="s">
        <v>170</v>
      </c>
      <c r="F337" s="26" t="s">
        <v>50</v>
      </c>
      <c r="H337" s="27" t="s">
        <v>19</v>
      </c>
      <c r="I337" s="27"/>
      <c r="J337" s="24"/>
      <c r="K337" s="24"/>
      <c r="L337" s="24"/>
    </row>
    <row r="338" spans="1:12" ht="11.25">
      <c r="A338" s="25">
        <v>1</v>
      </c>
      <c r="B338" s="16">
        <v>20</v>
      </c>
      <c r="C338" s="16">
        <f aca="true" t="shared" si="36" ref="C338:C347">B338*2.54</f>
        <v>50.8</v>
      </c>
      <c r="D338" s="36">
        <v>434</v>
      </c>
      <c r="E338" s="32">
        <f aca="true" t="shared" si="37" ref="E338:E347">D338/92.277</f>
        <v>4.703230490804859</v>
      </c>
      <c r="F338" s="28">
        <f>E338/B338</f>
        <v>0.23516152454024297</v>
      </c>
      <c r="G338" s="24"/>
      <c r="H338" s="40">
        <v>54</v>
      </c>
      <c r="I338" s="40">
        <v>45</v>
      </c>
      <c r="J338" s="40">
        <v>39</v>
      </c>
      <c r="K338" s="40">
        <v>39</v>
      </c>
      <c r="L338" s="40">
        <v>49</v>
      </c>
    </row>
    <row r="339" spans="1:12" ht="11.25">
      <c r="A339" s="25">
        <v>2</v>
      </c>
      <c r="B339" s="16">
        <v>21.5</v>
      </c>
      <c r="C339" s="16">
        <f t="shared" si="36"/>
        <v>54.61</v>
      </c>
      <c r="D339" s="36">
        <v>369</v>
      </c>
      <c r="E339" s="32">
        <f t="shared" si="37"/>
        <v>3.9988296108456063</v>
      </c>
      <c r="F339" s="28">
        <f aca="true" t="shared" si="38" ref="F339:F347">E339/B339</f>
        <v>0.18599207492305145</v>
      </c>
      <c r="G339" s="24"/>
      <c r="H339" s="40">
        <v>48</v>
      </c>
      <c r="I339" s="40">
        <v>41</v>
      </c>
      <c r="J339" s="40">
        <v>42</v>
      </c>
      <c r="K339" s="40">
        <v>43</v>
      </c>
      <c r="L339" s="40">
        <v>49</v>
      </c>
    </row>
    <row r="340" spans="1:12" ht="11.25">
      <c r="A340" s="25">
        <v>3</v>
      </c>
      <c r="B340" s="16">
        <v>13</v>
      </c>
      <c r="C340" s="16">
        <f t="shared" si="36"/>
        <v>33.02</v>
      </c>
      <c r="D340" s="36">
        <v>267</v>
      </c>
      <c r="E340" s="32">
        <f t="shared" si="37"/>
        <v>2.8934620761403167</v>
      </c>
      <c r="F340" s="28">
        <f t="shared" si="38"/>
        <v>0.22257400585694745</v>
      </c>
      <c r="G340" s="24"/>
      <c r="H340" s="40">
        <v>57</v>
      </c>
      <c r="I340" s="40">
        <v>42</v>
      </c>
      <c r="J340" s="40">
        <v>43</v>
      </c>
      <c r="K340" s="40">
        <v>48</v>
      </c>
      <c r="L340" s="40">
        <v>33</v>
      </c>
    </row>
    <row r="341" spans="1:12" ht="11.25">
      <c r="A341" s="25">
        <v>4</v>
      </c>
      <c r="B341" s="16">
        <v>11</v>
      </c>
      <c r="C341" s="16">
        <f t="shared" si="36"/>
        <v>27.94</v>
      </c>
      <c r="D341" s="36">
        <v>172</v>
      </c>
      <c r="E341" s="32">
        <f t="shared" si="37"/>
        <v>1.8639530977383314</v>
      </c>
      <c r="F341" s="28">
        <f t="shared" si="38"/>
        <v>0.16945028161257558</v>
      </c>
      <c r="G341" s="24"/>
      <c r="H341" s="40">
        <v>55</v>
      </c>
      <c r="I341" s="40">
        <v>43</v>
      </c>
      <c r="J341" s="40">
        <v>34</v>
      </c>
      <c r="K341" s="40">
        <v>50</v>
      </c>
      <c r="L341" s="40">
        <v>43</v>
      </c>
    </row>
    <row r="342" spans="1:12" ht="11.25">
      <c r="A342" s="25">
        <v>5</v>
      </c>
      <c r="B342" s="16">
        <v>13.5</v>
      </c>
      <c r="C342" s="16">
        <f t="shared" si="36"/>
        <v>34.29</v>
      </c>
      <c r="D342" s="36">
        <v>315</v>
      </c>
      <c r="E342" s="32">
        <f t="shared" si="37"/>
        <v>3.413635033648688</v>
      </c>
      <c r="F342" s="28">
        <f t="shared" si="38"/>
        <v>0.25286185434434727</v>
      </c>
      <c r="G342" s="24"/>
      <c r="H342" s="40">
        <v>56</v>
      </c>
      <c r="I342" s="40">
        <v>40</v>
      </c>
      <c r="J342" s="40">
        <v>50</v>
      </c>
      <c r="K342" s="40">
        <v>43</v>
      </c>
      <c r="L342" s="40">
        <v>50</v>
      </c>
    </row>
    <row r="343" spans="1:12" ht="11.25">
      <c r="A343" s="25">
        <v>6</v>
      </c>
      <c r="B343" s="16">
        <v>13.5</v>
      </c>
      <c r="C343" s="16">
        <f t="shared" si="36"/>
        <v>34.29</v>
      </c>
      <c r="D343" s="36">
        <v>237</v>
      </c>
      <c r="E343" s="32">
        <f t="shared" si="37"/>
        <v>2.5683539776975843</v>
      </c>
      <c r="F343" s="28">
        <f t="shared" si="38"/>
        <v>0.19024844279241365</v>
      </c>
      <c r="G343" s="24"/>
      <c r="H343" s="40">
        <v>54</v>
      </c>
      <c r="I343" s="40">
        <v>41</v>
      </c>
      <c r="J343" s="40">
        <v>36</v>
      </c>
      <c r="K343" s="40">
        <v>48</v>
      </c>
      <c r="L343" s="40">
        <v>45</v>
      </c>
    </row>
    <row r="344" spans="1:12" ht="11.25">
      <c r="A344" s="25">
        <v>7</v>
      </c>
      <c r="B344" s="16">
        <v>19</v>
      </c>
      <c r="C344" s="16">
        <f t="shared" si="36"/>
        <v>48.26</v>
      </c>
      <c r="D344" s="36">
        <v>469</v>
      </c>
      <c r="E344" s="32">
        <f t="shared" si="37"/>
        <v>5.08252327232138</v>
      </c>
      <c r="F344" s="28">
        <f t="shared" si="38"/>
        <v>0.26750122485902</v>
      </c>
      <c r="G344" s="24"/>
      <c r="H344" s="40">
        <v>48</v>
      </c>
      <c r="I344" s="40">
        <v>36</v>
      </c>
      <c r="J344" s="40">
        <v>32</v>
      </c>
      <c r="K344" s="40">
        <v>35</v>
      </c>
      <c r="L344" s="40">
        <v>51</v>
      </c>
    </row>
    <row r="345" spans="1:12" ht="11.25">
      <c r="A345" s="25">
        <v>8</v>
      </c>
      <c r="B345" s="16">
        <v>16</v>
      </c>
      <c r="C345" s="16">
        <f t="shared" si="36"/>
        <v>40.64</v>
      </c>
      <c r="D345" s="36">
        <v>373</v>
      </c>
      <c r="E345" s="32">
        <f t="shared" si="37"/>
        <v>4.042177357304637</v>
      </c>
      <c r="F345" s="28">
        <f t="shared" si="38"/>
        <v>0.2526360848315398</v>
      </c>
      <c r="G345" s="24"/>
      <c r="H345" s="40">
        <v>56</v>
      </c>
      <c r="I345" s="40">
        <v>33</v>
      </c>
      <c r="J345" s="40">
        <v>44</v>
      </c>
      <c r="K345" s="40">
        <v>47</v>
      </c>
      <c r="L345" s="40">
        <v>46</v>
      </c>
    </row>
    <row r="346" spans="1:12" ht="11.25">
      <c r="A346" s="25">
        <v>9</v>
      </c>
      <c r="B346" s="16">
        <v>11</v>
      </c>
      <c r="C346" s="16">
        <f t="shared" si="36"/>
        <v>27.94</v>
      </c>
      <c r="D346" s="36">
        <v>196</v>
      </c>
      <c r="E346" s="32">
        <f t="shared" si="37"/>
        <v>2.124039576492517</v>
      </c>
      <c r="F346" s="28">
        <f t="shared" si="38"/>
        <v>0.19309450695386518</v>
      </c>
      <c r="G346" s="24"/>
      <c r="H346" s="40">
        <v>36</v>
      </c>
      <c r="I346" s="40">
        <v>43</v>
      </c>
      <c r="J346" s="40">
        <v>37</v>
      </c>
      <c r="K346" s="40">
        <v>48</v>
      </c>
      <c r="L346" s="40">
        <v>42</v>
      </c>
    </row>
    <row r="347" spans="1:12" ht="11.25">
      <c r="A347" s="25">
        <v>10</v>
      </c>
      <c r="B347" s="16">
        <v>17</v>
      </c>
      <c r="C347" s="16">
        <f t="shared" si="36"/>
        <v>43.18</v>
      </c>
      <c r="D347" s="36">
        <v>347</v>
      </c>
      <c r="E347" s="32">
        <f t="shared" si="37"/>
        <v>3.760417005320936</v>
      </c>
      <c r="F347" s="28">
        <f t="shared" si="38"/>
        <v>0.22120100031299625</v>
      </c>
      <c r="G347" s="24"/>
      <c r="H347" s="40">
        <v>51</v>
      </c>
      <c r="I347" s="40">
        <v>34</v>
      </c>
      <c r="J347" s="40">
        <v>34</v>
      </c>
      <c r="K347" s="40">
        <v>58</v>
      </c>
      <c r="L347" s="40">
        <v>35</v>
      </c>
    </row>
    <row r="348" spans="1:12" ht="12.75">
      <c r="A348" s="29" t="s">
        <v>20</v>
      </c>
      <c r="B348" s="30">
        <f>AVERAGE(B338:B347)</f>
        <v>15.55</v>
      </c>
      <c r="C348" s="30">
        <f>AVERAGE(C338:C347)</f>
        <v>39.497</v>
      </c>
      <c r="D348" s="52">
        <f>AVERAGE(D338:D347)</f>
        <v>317.9</v>
      </c>
      <c r="E348" s="30">
        <f>AVERAGE(E338:E347)</f>
        <v>3.445062149831485</v>
      </c>
      <c r="F348" s="31">
        <f>AVERAGE(F338:F347)</f>
        <v>0.21907210010269998</v>
      </c>
      <c r="G348" s="24"/>
      <c r="H348" s="24"/>
      <c r="I348"/>
      <c r="J348"/>
      <c r="K348"/>
      <c r="L348" s="24"/>
    </row>
    <row r="349" spans="1:12" ht="12.75">
      <c r="A349"/>
      <c r="B349"/>
      <c r="C349"/>
      <c r="D349"/>
      <c r="E349"/>
      <c r="F349"/>
      <c r="G349"/>
      <c r="H349"/>
      <c r="I349" s="29" t="s">
        <v>13</v>
      </c>
      <c r="J349" s="24"/>
      <c r="K349" s="50">
        <f>AVERAGE(H338:L347)</f>
        <v>44.12</v>
      </c>
      <c r="L349"/>
    </row>
    <row r="352" spans="1:3" ht="11.25">
      <c r="A352" s="19" t="s">
        <v>73</v>
      </c>
      <c r="C352" s="20" t="s">
        <v>181</v>
      </c>
    </row>
    <row r="353" spans="1:7" ht="12.75">
      <c r="A353" s="19" t="s">
        <v>71</v>
      </c>
      <c r="B353"/>
      <c r="C353" s="19" t="s">
        <v>168</v>
      </c>
      <c r="F353" s="19" t="s">
        <v>74</v>
      </c>
      <c r="G353" s="3">
        <v>36635</v>
      </c>
    </row>
    <row r="354" spans="1:7" ht="11.25">
      <c r="A354" s="19" t="s">
        <v>72</v>
      </c>
      <c r="B354" s="19"/>
      <c r="C354" s="51" t="s">
        <v>169</v>
      </c>
      <c r="F354" s="19" t="s">
        <v>75</v>
      </c>
      <c r="G354" s="22" t="s">
        <v>55</v>
      </c>
    </row>
    <row r="356" spans="1:12" ht="11.25">
      <c r="A356" s="15"/>
      <c r="B356" s="23"/>
      <c r="C356" s="24"/>
      <c r="D356" s="53" t="s">
        <v>15</v>
      </c>
      <c r="E356" s="53"/>
      <c r="F356" s="30">
        <f>F368*K369</f>
        <v>5.3380582359968995</v>
      </c>
      <c r="G356" s="29" t="s">
        <v>11</v>
      </c>
      <c r="H356" s="24"/>
      <c r="I356" s="24"/>
      <c r="J356" s="24"/>
      <c r="K356" s="24"/>
      <c r="L356" s="24"/>
    </row>
    <row r="357" spans="1:12" ht="11.25">
      <c r="A357" s="15"/>
      <c r="B357" s="4" t="s">
        <v>16</v>
      </c>
      <c r="C357" s="4" t="s">
        <v>45</v>
      </c>
      <c r="D357" s="4" t="s">
        <v>17</v>
      </c>
      <c r="E357" s="4" t="s">
        <v>18</v>
      </c>
      <c r="F357" s="26" t="s">
        <v>50</v>
      </c>
      <c r="H357" s="27" t="s">
        <v>19</v>
      </c>
      <c r="I357" s="27"/>
      <c r="J357" s="24"/>
      <c r="K357" s="24"/>
      <c r="L357" s="24"/>
    </row>
    <row r="358" spans="1:12" ht="11.25">
      <c r="A358" s="25">
        <v>1</v>
      </c>
      <c r="B358" s="16">
        <v>11.5</v>
      </c>
      <c r="C358" s="16">
        <f aca="true" t="shared" si="39" ref="C358:C367">B358*2.54</f>
        <v>29.21</v>
      </c>
      <c r="D358" s="36">
        <v>272</v>
      </c>
      <c r="E358" s="32">
        <f>D358/92.277</f>
        <v>2.947646759214105</v>
      </c>
      <c r="F358" s="28">
        <f>E358/B358</f>
        <v>0.2563171094968787</v>
      </c>
      <c r="G358" s="24"/>
      <c r="H358" s="40">
        <v>19</v>
      </c>
      <c r="I358" s="40">
        <v>21</v>
      </c>
      <c r="J358" s="40">
        <v>25</v>
      </c>
      <c r="K358" s="40">
        <v>25</v>
      </c>
      <c r="L358" s="40">
        <v>22</v>
      </c>
    </row>
    <row r="359" spans="1:12" ht="11.25">
      <c r="A359" s="25">
        <v>2</v>
      </c>
      <c r="B359" s="16">
        <v>10</v>
      </c>
      <c r="C359" s="16">
        <f t="shared" si="39"/>
        <v>25.4</v>
      </c>
      <c r="D359" s="36">
        <v>188</v>
      </c>
      <c r="E359" s="32">
        <f aca="true" t="shared" si="40" ref="E359:E367">D359/92.277</f>
        <v>2.037344083574455</v>
      </c>
      <c r="F359" s="28">
        <f aca="true" t="shared" si="41" ref="F359:F367">E359/B359</f>
        <v>0.2037344083574455</v>
      </c>
      <c r="G359" s="24"/>
      <c r="H359" s="40">
        <v>9</v>
      </c>
      <c r="I359" s="40">
        <v>25</v>
      </c>
      <c r="J359" s="40">
        <v>32</v>
      </c>
      <c r="K359" s="40">
        <v>27</v>
      </c>
      <c r="L359" s="40">
        <v>29</v>
      </c>
    </row>
    <row r="360" spans="1:12" ht="11.25">
      <c r="A360" s="25">
        <v>3</v>
      </c>
      <c r="B360" s="16">
        <v>12.5</v>
      </c>
      <c r="C360" s="16">
        <f t="shared" si="39"/>
        <v>31.75</v>
      </c>
      <c r="D360" s="36">
        <v>206</v>
      </c>
      <c r="E360" s="32">
        <f t="shared" si="40"/>
        <v>2.2324089426400944</v>
      </c>
      <c r="F360" s="28">
        <f t="shared" si="41"/>
        <v>0.17859271541120755</v>
      </c>
      <c r="G360" s="24"/>
      <c r="H360" s="40">
        <v>18</v>
      </c>
      <c r="I360" s="40">
        <v>21</v>
      </c>
      <c r="J360" s="40">
        <v>27</v>
      </c>
      <c r="K360" s="40">
        <v>17</v>
      </c>
      <c r="L360" s="40">
        <v>21</v>
      </c>
    </row>
    <row r="361" spans="1:12" ht="11.25">
      <c r="A361" s="25">
        <v>4</v>
      </c>
      <c r="B361" s="16">
        <v>9.5</v>
      </c>
      <c r="C361" s="16">
        <f t="shared" si="39"/>
        <v>24.13</v>
      </c>
      <c r="D361" s="36">
        <v>203</v>
      </c>
      <c r="E361" s="32">
        <f t="shared" si="40"/>
        <v>2.199898132795821</v>
      </c>
      <c r="F361" s="28">
        <f t="shared" si="41"/>
        <v>0.23156822450482328</v>
      </c>
      <c r="G361" s="24"/>
      <c r="H361" s="40">
        <v>32</v>
      </c>
      <c r="I361" s="40">
        <v>21</v>
      </c>
      <c r="J361" s="40">
        <v>23</v>
      </c>
      <c r="K361" s="40">
        <v>19</v>
      </c>
      <c r="L361" s="40">
        <v>17</v>
      </c>
    </row>
    <row r="362" spans="1:12" ht="11.25">
      <c r="A362" s="25">
        <v>5</v>
      </c>
      <c r="B362" s="16">
        <v>9.5</v>
      </c>
      <c r="C362" s="16">
        <f t="shared" si="39"/>
        <v>24.13</v>
      </c>
      <c r="D362" s="36">
        <v>155</v>
      </c>
      <c r="E362" s="32">
        <f t="shared" si="40"/>
        <v>1.6797251752874498</v>
      </c>
      <c r="F362" s="28">
        <f t="shared" si="41"/>
        <v>0.17681317634604735</v>
      </c>
      <c r="G362" s="24"/>
      <c r="H362" s="40">
        <v>25</v>
      </c>
      <c r="I362" s="40">
        <v>24</v>
      </c>
      <c r="J362" s="40">
        <v>10</v>
      </c>
      <c r="K362" s="40">
        <v>21</v>
      </c>
      <c r="L362" s="40">
        <v>29</v>
      </c>
    </row>
    <row r="363" spans="1:12" ht="11.25">
      <c r="A363" s="25">
        <v>6</v>
      </c>
      <c r="B363" s="16">
        <v>6.5</v>
      </c>
      <c r="C363" s="16">
        <f t="shared" si="39"/>
        <v>16.51</v>
      </c>
      <c r="D363" s="36">
        <v>117</v>
      </c>
      <c r="E363" s="32">
        <f t="shared" si="40"/>
        <v>1.2679215839266555</v>
      </c>
      <c r="F363" s="28">
        <f t="shared" si="41"/>
        <v>0.1950648590656393</v>
      </c>
      <c r="G363" s="24"/>
      <c r="H363" s="40">
        <v>28</v>
      </c>
      <c r="I363" s="40">
        <v>30</v>
      </c>
      <c r="J363" s="40">
        <v>20</v>
      </c>
      <c r="K363" s="40">
        <v>17</v>
      </c>
      <c r="L363" s="40">
        <v>25</v>
      </c>
    </row>
    <row r="364" spans="1:12" ht="11.25">
      <c r="A364" s="25">
        <v>7</v>
      </c>
      <c r="B364" s="16">
        <v>7</v>
      </c>
      <c r="C364" s="16">
        <f t="shared" si="39"/>
        <v>17.78</v>
      </c>
      <c r="D364" s="36">
        <v>151</v>
      </c>
      <c r="E364" s="32">
        <f t="shared" si="40"/>
        <v>1.6363774288284187</v>
      </c>
      <c r="F364" s="28">
        <f t="shared" si="41"/>
        <v>0.23376820411834554</v>
      </c>
      <c r="G364" s="24"/>
      <c r="H364" s="40">
        <v>26</v>
      </c>
      <c r="I364" s="40">
        <v>29</v>
      </c>
      <c r="J364" s="40">
        <v>32</v>
      </c>
      <c r="K364" s="40">
        <v>29</v>
      </c>
      <c r="L364" s="40">
        <v>20</v>
      </c>
    </row>
    <row r="365" spans="1:12" ht="11.25">
      <c r="A365" s="25">
        <v>8</v>
      </c>
      <c r="B365" s="16">
        <v>10</v>
      </c>
      <c r="C365" s="16">
        <f t="shared" si="39"/>
        <v>25.4</v>
      </c>
      <c r="D365" s="36">
        <v>266</v>
      </c>
      <c r="E365" s="32">
        <f t="shared" si="40"/>
        <v>2.882625139525559</v>
      </c>
      <c r="F365" s="28">
        <f t="shared" si="41"/>
        <v>0.2882625139525559</v>
      </c>
      <c r="G365" s="24"/>
      <c r="H365" s="40">
        <v>23</v>
      </c>
      <c r="I365" s="40">
        <v>34</v>
      </c>
      <c r="J365" s="40">
        <v>13</v>
      </c>
      <c r="K365" s="40">
        <v>25</v>
      </c>
      <c r="L365" s="40">
        <v>24</v>
      </c>
    </row>
    <row r="366" spans="1:12" ht="11.25">
      <c r="A366" s="25">
        <v>9</v>
      </c>
      <c r="B366" s="16">
        <v>6</v>
      </c>
      <c r="C366" s="16">
        <f t="shared" si="39"/>
        <v>15.24</v>
      </c>
      <c r="D366" s="36">
        <v>104</v>
      </c>
      <c r="E366" s="32">
        <f t="shared" si="40"/>
        <v>1.127041407934805</v>
      </c>
      <c r="F366" s="28">
        <f t="shared" si="41"/>
        <v>0.18784023465580083</v>
      </c>
      <c r="G366" s="24"/>
      <c r="H366" s="40">
        <v>26</v>
      </c>
      <c r="I366" s="40">
        <v>26</v>
      </c>
      <c r="J366" s="40">
        <v>19</v>
      </c>
      <c r="K366" s="40">
        <v>20</v>
      </c>
      <c r="L366" s="40">
        <v>26</v>
      </c>
    </row>
    <row r="367" spans="1:12" ht="11.25">
      <c r="A367" s="25">
        <v>10</v>
      </c>
      <c r="B367" s="16">
        <v>11.5</v>
      </c>
      <c r="C367" s="16">
        <f t="shared" si="39"/>
        <v>29.21</v>
      </c>
      <c r="D367" s="36">
        <v>283</v>
      </c>
      <c r="E367" s="32">
        <f t="shared" si="40"/>
        <v>3.0668530619764405</v>
      </c>
      <c r="F367" s="28">
        <f t="shared" si="41"/>
        <v>0.26668287495447307</v>
      </c>
      <c r="G367" s="24"/>
      <c r="H367" s="40">
        <v>51</v>
      </c>
      <c r="I367" s="40">
        <v>29</v>
      </c>
      <c r="J367" s="40">
        <v>19</v>
      </c>
      <c r="K367" s="40">
        <v>24</v>
      </c>
      <c r="L367" s="40">
        <v>29</v>
      </c>
    </row>
    <row r="368" spans="1:12" ht="12.75">
      <c r="A368" s="29" t="s">
        <v>20</v>
      </c>
      <c r="B368" s="30">
        <f>AVERAGE(B358:B367)</f>
        <v>9.4</v>
      </c>
      <c r="C368" s="30">
        <f>AVERAGE(C358:C367)</f>
        <v>23.876</v>
      </c>
      <c r="D368" s="52">
        <f>AVERAGE(D358:D367)</f>
        <v>194.5</v>
      </c>
      <c r="E368" s="30">
        <f>AVERAGE(E358:E367)</f>
        <v>2.1077841715703807</v>
      </c>
      <c r="F368" s="31">
        <f>AVERAGE(F358:F367)</f>
        <v>0.22186443208632167</v>
      </c>
      <c r="G368" s="24"/>
      <c r="H368" s="24"/>
      <c r="I368"/>
      <c r="J368"/>
      <c r="K368"/>
      <c r="L368" s="24"/>
    </row>
    <row r="369" spans="1:12" ht="12.75">
      <c r="A369"/>
      <c r="B369"/>
      <c r="C369"/>
      <c r="D369"/>
      <c r="E369"/>
      <c r="F369"/>
      <c r="G369"/>
      <c r="H369"/>
      <c r="I369" s="29" t="s">
        <v>13</v>
      </c>
      <c r="J369" s="24"/>
      <c r="K369" s="50">
        <f>AVERAGE(H358:L367)</f>
        <v>24.06</v>
      </c>
      <c r="L369"/>
    </row>
    <row r="372" spans="1:3" ht="11.25">
      <c r="A372" s="19" t="s">
        <v>73</v>
      </c>
      <c r="C372" s="20" t="s">
        <v>182</v>
      </c>
    </row>
    <row r="373" spans="1:7" ht="12.75">
      <c r="A373" s="19" t="s">
        <v>71</v>
      </c>
      <c r="B373"/>
      <c r="C373" s="19" t="s">
        <v>171</v>
      </c>
      <c r="F373" s="19" t="s">
        <v>74</v>
      </c>
      <c r="G373" s="3">
        <v>36635</v>
      </c>
    </row>
    <row r="374" spans="1:7" ht="11.25">
      <c r="A374" s="19" t="s">
        <v>72</v>
      </c>
      <c r="B374" s="19"/>
      <c r="C374" s="51" t="s">
        <v>172</v>
      </c>
      <c r="F374" s="19" t="s">
        <v>75</v>
      </c>
      <c r="G374" s="22" t="s">
        <v>55</v>
      </c>
    </row>
    <row r="376" spans="1:12" ht="11.25">
      <c r="A376" s="15"/>
      <c r="B376" s="23"/>
      <c r="C376" s="24"/>
      <c r="D376" s="53" t="s">
        <v>15</v>
      </c>
      <c r="E376" s="53"/>
      <c r="F376" s="30">
        <f>F388*K389</f>
        <v>9.579891650674185</v>
      </c>
      <c r="G376" s="29" t="s">
        <v>11</v>
      </c>
      <c r="H376" s="24"/>
      <c r="I376" s="24"/>
      <c r="J376" s="24"/>
      <c r="K376" s="24"/>
      <c r="L376" s="24"/>
    </row>
    <row r="377" spans="1:12" ht="11.25">
      <c r="A377" s="15"/>
      <c r="B377" s="4" t="s">
        <v>16</v>
      </c>
      <c r="C377" s="4" t="s">
        <v>45</v>
      </c>
      <c r="D377" s="4" t="s">
        <v>17</v>
      </c>
      <c r="E377" s="24" t="s">
        <v>170</v>
      </c>
      <c r="F377" s="26" t="s">
        <v>50</v>
      </c>
      <c r="H377" s="27" t="s">
        <v>19</v>
      </c>
      <c r="I377" s="27"/>
      <c r="J377" s="24"/>
      <c r="K377" s="24"/>
      <c r="L377" s="24"/>
    </row>
    <row r="378" spans="1:12" ht="11.25">
      <c r="A378" s="25">
        <v>1</v>
      </c>
      <c r="B378" s="16">
        <v>19</v>
      </c>
      <c r="C378" s="16">
        <f aca="true" t="shared" si="42" ref="C378:C387">B378*2.54</f>
        <v>48.26</v>
      </c>
      <c r="D378" s="36">
        <v>404</v>
      </c>
      <c r="E378" s="32">
        <f>D378/92.277</f>
        <v>4.378122392362127</v>
      </c>
      <c r="F378" s="28">
        <f>E378/B378</f>
        <v>0.2304274943348488</v>
      </c>
      <c r="G378" s="24"/>
      <c r="H378" s="40">
        <v>61</v>
      </c>
      <c r="I378" s="40">
        <v>49</v>
      </c>
      <c r="J378" s="40">
        <v>43</v>
      </c>
      <c r="K378" s="40">
        <v>47</v>
      </c>
      <c r="L378" s="40">
        <v>49</v>
      </c>
    </row>
    <row r="379" spans="1:12" ht="11.25">
      <c r="A379" s="25">
        <v>2</v>
      </c>
      <c r="B379" s="16">
        <v>19.5</v>
      </c>
      <c r="C379" s="16">
        <f t="shared" si="42"/>
        <v>49.53</v>
      </c>
      <c r="D379" s="36">
        <v>358</v>
      </c>
      <c r="E379" s="32">
        <f aca="true" t="shared" si="43" ref="E379:E387">D379/92.277</f>
        <v>3.879623308083271</v>
      </c>
      <c r="F379" s="28">
        <f aca="true" t="shared" si="44" ref="F379:F387">E379/B379</f>
        <v>0.19895504144016773</v>
      </c>
      <c r="G379" s="24"/>
      <c r="H379" s="40">
        <v>51</v>
      </c>
      <c r="I379" s="40">
        <v>52</v>
      </c>
      <c r="J379" s="40">
        <v>39</v>
      </c>
      <c r="K379" s="40">
        <v>50</v>
      </c>
      <c r="L379" s="40">
        <v>50</v>
      </c>
    </row>
    <row r="380" spans="1:12" ht="11.25">
      <c r="A380" s="25">
        <v>3</v>
      </c>
      <c r="B380" s="16">
        <v>18</v>
      </c>
      <c r="C380" s="16">
        <f t="shared" si="42"/>
        <v>45.72</v>
      </c>
      <c r="D380" s="36">
        <v>327</v>
      </c>
      <c r="E380" s="32">
        <f t="shared" si="43"/>
        <v>3.543678273025781</v>
      </c>
      <c r="F380" s="28">
        <f t="shared" si="44"/>
        <v>0.19687101516809893</v>
      </c>
      <c r="G380" s="24"/>
      <c r="H380" s="40">
        <v>52</v>
      </c>
      <c r="I380" s="40">
        <v>56</v>
      </c>
      <c r="J380" s="40">
        <v>47</v>
      </c>
      <c r="K380" s="40">
        <v>47</v>
      </c>
      <c r="L380" s="40">
        <v>46</v>
      </c>
    </row>
    <row r="381" spans="1:12" ht="11.25">
      <c r="A381" s="25">
        <v>4</v>
      </c>
      <c r="B381" s="16">
        <v>18</v>
      </c>
      <c r="C381" s="16">
        <f t="shared" si="42"/>
        <v>45.72</v>
      </c>
      <c r="D381" s="36">
        <v>358</v>
      </c>
      <c r="E381" s="32">
        <f t="shared" si="43"/>
        <v>3.879623308083271</v>
      </c>
      <c r="F381" s="28">
        <f t="shared" si="44"/>
        <v>0.21553462822684838</v>
      </c>
      <c r="G381" s="24"/>
      <c r="H381" s="40">
        <v>53</v>
      </c>
      <c r="I381" s="40">
        <v>56</v>
      </c>
      <c r="J381" s="40">
        <v>53</v>
      </c>
      <c r="K381" s="40">
        <v>46</v>
      </c>
      <c r="L381" s="40">
        <v>47</v>
      </c>
    </row>
    <row r="382" spans="1:12" ht="11.25">
      <c r="A382" s="25">
        <v>5</v>
      </c>
      <c r="B382" s="16">
        <v>22</v>
      </c>
      <c r="C382" s="16">
        <f t="shared" si="42"/>
        <v>55.88</v>
      </c>
      <c r="D382" s="36">
        <v>431</v>
      </c>
      <c r="E382" s="32">
        <f t="shared" si="43"/>
        <v>4.670719680960586</v>
      </c>
      <c r="F382" s="28">
        <f t="shared" si="44"/>
        <v>0.212305440043663</v>
      </c>
      <c r="G382" s="24"/>
      <c r="H382" s="40">
        <v>51</v>
      </c>
      <c r="I382" s="40">
        <v>62</v>
      </c>
      <c r="J382" s="40">
        <v>49</v>
      </c>
      <c r="K382" s="40">
        <v>49</v>
      </c>
      <c r="L382" s="40">
        <v>42</v>
      </c>
    </row>
    <row r="383" spans="1:12" ht="11.25">
      <c r="A383" s="25">
        <v>6</v>
      </c>
      <c r="B383" s="16">
        <v>20</v>
      </c>
      <c r="C383" s="16">
        <f t="shared" si="42"/>
        <v>50.8</v>
      </c>
      <c r="D383" s="36">
        <v>386</v>
      </c>
      <c r="E383" s="32">
        <f t="shared" si="43"/>
        <v>4.183057533296488</v>
      </c>
      <c r="F383" s="28">
        <f t="shared" si="44"/>
        <v>0.20915287666482438</v>
      </c>
      <c r="G383" s="24"/>
      <c r="H383" s="40">
        <v>49</v>
      </c>
      <c r="I383" s="40">
        <v>50</v>
      </c>
      <c r="J383" s="40">
        <v>44</v>
      </c>
      <c r="K383" s="40">
        <v>46</v>
      </c>
      <c r="L383" s="40">
        <v>39</v>
      </c>
    </row>
    <row r="384" spans="1:12" ht="11.25">
      <c r="A384" s="25">
        <v>7</v>
      </c>
      <c r="B384" s="16">
        <v>20</v>
      </c>
      <c r="C384" s="16">
        <f t="shared" si="42"/>
        <v>50.8</v>
      </c>
      <c r="D384" s="36">
        <v>330</v>
      </c>
      <c r="E384" s="32">
        <f t="shared" si="43"/>
        <v>3.576189082870054</v>
      </c>
      <c r="F384" s="28">
        <f t="shared" si="44"/>
        <v>0.17880945414350272</v>
      </c>
      <c r="G384" s="24"/>
      <c r="H384" s="40">
        <v>45</v>
      </c>
      <c r="I384" s="40">
        <v>47</v>
      </c>
      <c r="J384" s="40">
        <v>43</v>
      </c>
      <c r="K384" s="40">
        <v>48</v>
      </c>
      <c r="L384" s="40">
        <v>42</v>
      </c>
    </row>
    <row r="385" spans="1:12" ht="11.25">
      <c r="A385" s="25">
        <v>8</v>
      </c>
      <c r="B385" s="16">
        <v>19</v>
      </c>
      <c r="C385" s="16">
        <f t="shared" si="42"/>
        <v>48.26</v>
      </c>
      <c r="D385" s="36">
        <v>320</v>
      </c>
      <c r="E385" s="32">
        <f t="shared" si="43"/>
        <v>3.467819716722477</v>
      </c>
      <c r="F385" s="28">
        <f t="shared" si="44"/>
        <v>0.18251682719591983</v>
      </c>
      <c r="G385" s="24"/>
      <c r="H385" s="40">
        <v>42</v>
      </c>
      <c r="I385" s="40">
        <v>44</v>
      </c>
      <c r="J385" s="40">
        <v>46</v>
      </c>
      <c r="K385" s="40">
        <v>41</v>
      </c>
      <c r="L385" s="40">
        <v>47</v>
      </c>
    </row>
    <row r="386" spans="1:12" ht="11.25">
      <c r="A386" s="25">
        <v>9</v>
      </c>
      <c r="B386" s="16">
        <v>18</v>
      </c>
      <c r="C386" s="16">
        <f t="shared" si="42"/>
        <v>45.72</v>
      </c>
      <c r="D386" s="36">
        <v>307</v>
      </c>
      <c r="E386" s="32">
        <f t="shared" si="43"/>
        <v>3.3269395407306264</v>
      </c>
      <c r="F386" s="28">
        <f t="shared" si="44"/>
        <v>0.1848299744850348</v>
      </c>
      <c r="G386" s="24"/>
      <c r="H386" s="40">
        <v>46</v>
      </c>
      <c r="I386" s="40">
        <v>55</v>
      </c>
      <c r="J386" s="40">
        <v>46</v>
      </c>
      <c r="K386" s="40">
        <v>46</v>
      </c>
      <c r="L386" s="40">
        <v>49</v>
      </c>
    </row>
    <row r="387" spans="1:12" ht="11.25">
      <c r="A387" s="25">
        <v>10</v>
      </c>
      <c r="B387" s="16">
        <v>19</v>
      </c>
      <c r="C387" s="16">
        <f t="shared" si="42"/>
        <v>48.26</v>
      </c>
      <c r="D387" s="36">
        <v>321</v>
      </c>
      <c r="E387" s="32">
        <f t="shared" si="43"/>
        <v>3.4786566533372345</v>
      </c>
      <c r="F387" s="28">
        <f t="shared" si="44"/>
        <v>0.18308719228090709</v>
      </c>
      <c r="G387" s="24"/>
      <c r="H387" s="40">
        <v>47</v>
      </c>
      <c r="I387" s="40">
        <v>56</v>
      </c>
      <c r="J387" s="40">
        <v>47</v>
      </c>
      <c r="K387" s="40">
        <v>45</v>
      </c>
      <c r="L387" s="40">
        <v>47</v>
      </c>
    </row>
    <row r="388" spans="1:12" ht="12.75">
      <c r="A388" s="29" t="s">
        <v>20</v>
      </c>
      <c r="B388" s="30">
        <f>AVERAGE(B378:B387)</f>
        <v>19.25</v>
      </c>
      <c r="C388" s="30">
        <f>AVERAGE(C378:C387)</f>
        <v>48.894999999999996</v>
      </c>
      <c r="D388" s="52">
        <f>AVERAGE(D378:D387)</f>
        <v>354.2</v>
      </c>
      <c r="E388" s="30">
        <f>AVERAGE(E378:E387)</f>
        <v>3.838442948947191</v>
      </c>
      <c r="F388" s="31">
        <f>AVERAGE(F378:F387)</f>
        <v>0.19924899439838156</v>
      </c>
      <c r="G388" s="24"/>
      <c r="H388" s="24"/>
      <c r="I388"/>
      <c r="J388"/>
      <c r="K388"/>
      <c r="L388" s="24"/>
    </row>
    <row r="389" spans="1:12" ht="12.75">
      <c r="A389"/>
      <c r="B389"/>
      <c r="C389"/>
      <c r="D389"/>
      <c r="E389"/>
      <c r="F389"/>
      <c r="G389"/>
      <c r="H389"/>
      <c r="I389" s="29" t="s">
        <v>13</v>
      </c>
      <c r="J389" s="24"/>
      <c r="K389" s="50">
        <f>AVERAGE(H378:L387)</f>
        <v>48.08</v>
      </c>
      <c r="L389"/>
    </row>
    <row r="392" spans="1:3" ht="11.25">
      <c r="A392" s="19" t="s">
        <v>73</v>
      </c>
      <c r="C392" s="20" t="s">
        <v>183</v>
      </c>
    </row>
    <row r="393" spans="1:7" ht="12.75">
      <c r="A393" s="19" t="s">
        <v>71</v>
      </c>
      <c r="B393"/>
      <c r="C393" s="19" t="s">
        <v>173</v>
      </c>
      <c r="F393" s="19" t="s">
        <v>74</v>
      </c>
      <c r="G393" s="3">
        <v>36635</v>
      </c>
    </row>
    <row r="394" spans="1:7" ht="11.25">
      <c r="A394" s="19" t="s">
        <v>72</v>
      </c>
      <c r="B394" s="19"/>
      <c r="C394" s="51" t="s">
        <v>174</v>
      </c>
      <c r="F394" s="19" t="s">
        <v>75</v>
      </c>
      <c r="G394" s="22" t="s">
        <v>55</v>
      </c>
    </row>
    <row r="396" spans="1:12" ht="11.25">
      <c r="A396" s="15"/>
      <c r="B396" s="23"/>
      <c r="C396" s="24"/>
      <c r="D396" s="53" t="s">
        <v>15</v>
      </c>
      <c r="E396" s="53"/>
      <c r="F396" s="30">
        <f>F408*K409</f>
        <v>9.808703452771436</v>
      </c>
      <c r="G396" s="29" t="s">
        <v>11</v>
      </c>
      <c r="H396" s="24"/>
      <c r="I396" s="24"/>
      <c r="J396" s="24"/>
      <c r="K396" s="24"/>
      <c r="L396" s="24"/>
    </row>
    <row r="397" spans="1:12" ht="11.25">
      <c r="A397" s="15"/>
      <c r="B397" s="4" t="s">
        <v>16</v>
      </c>
      <c r="C397" s="4" t="s">
        <v>45</v>
      </c>
      <c r="D397" s="4" t="s">
        <v>17</v>
      </c>
      <c r="E397" s="24" t="s">
        <v>170</v>
      </c>
      <c r="F397" s="26" t="s">
        <v>50</v>
      </c>
      <c r="H397" s="27" t="s">
        <v>19</v>
      </c>
      <c r="I397" s="27"/>
      <c r="J397" s="24"/>
      <c r="K397" s="24"/>
      <c r="L397" s="24"/>
    </row>
    <row r="398" spans="1:12" ht="11.25">
      <c r="A398" s="25">
        <v>1</v>
      </c>
      <c r="B398" s="16">
        <v>18</v>
      </c>
      <c r="C398" s="16">
        <f aca="true" t="shared" si="45" ref="C398:C407">B398*2.54</f>
        <v>45.72</v>
      </c>
      <c r="D398" s="36">
        <v>369</v>
      </c>
      <c r="E398" s="32">
        <f>D398/92.277</f>
        <v>3.9988296108456063</v>
      </c>
      <c r="F398" s="28">
        <f>E398/B398</f>
        <v>0.2221572006025337</v>
      </c>
      <c r="G398" s="24"/>
      <c r="H398" s="40">
        <v>42</v>
      </c>
      <c r="I398" s="40">
        <v>39</v>
      </c>
      <c r="J398" s="40">
        <v>41</v>
      </c>
      <c r="K398" s="40">
        <v>45</v>
      </c>
      <c r="L398" s="40">
        <v>51</v>
      </c>
    </row>
    <row r="399" spans="1:12" ht="11.25">
      <c r="A399" s="25">
        <v>2</v>
      </c>
      <c r="B399" s="16">
        <v>18.5</v>
      </c>
      <c r="C399" s="16">
        <f t="shared" si="45"/>
        <v>46.99</v>
      </c>
      <c r="D399" s="36">
        <v>351</v>
      </c>
      <c r="E399" s="32">
        <f aca="true" t="shared" si="46" ref="E399:E407">D399/92.277</f>
        <v>3.803764751779967</v>
      </c>
      <c r="F399" s="28">
        <f aca="true" t="shared" si="47" ref="F399:F407">E399/B399</f>
        <v>0.20560890550161984</v>
      </c>
      <c r="G399" s="24"/>
      <c r="H399" s="40">
        <v>49</v>
      </c>
      <c r="I399" s="40">
        <v>43</v>
      </c>
      <c r="J399" s="40">
        <v>43</v>
      </c>
      <c r="K399" s="40">
        <v>43</v>
      </c>
      <c r="L399" s="40">
        <v>49</v>
      </c>
    </row>
    <row r="400" spans="1:12" ht="11.25">
      <c r="A400" s="25">
        <v>3</v>
      </c>
      <c r="B400" s="16">
        <v>20</v>
      </c>
      <c r="C400" s="16">
        <f t="shared" si="45"/>
        <v>50.8</v>
      </c>
      <c r="D400" s="36">
        <v>410</v>
      </c>
      <c r="E400" s="32">
        <f t="shared" si="46"/>
        <v>4.4431440120506736</v>
      </c>
      <c r="F400" s="28">
        <f t="shared" si="47"/>
        <v>0.2221572006025337</v>
      </c>
      <c r="G400" s="24"/>
      <c r="H400" s="40">
        <v>52</v>
      </c>
      <c r="I400" s="40">
        <v>41</v>
      </c>
      <c r="J400" s="40">
        <v>45</v>
      </c>
      <c r="K400" s="40">
        <v>44</v>
      </c>
      <c r="L400" s="40">
        <v>50</v>
      </c>
    </row>
    <row r="401" spans="1:12" ht="11.25">
      <c r="A401" s="25">
        <v>4</v>
      </c>
      <c r="B401" s="16">
        <v>20</v>
      </c>
      <c r="C401" s="16">
        <f t="shared" si="45"/>
        <v>50.8</v>
      </c>
      <c r="D401" s="36">
        <v>411</v>
      </c>
      <c r="E401" s="32">
        <f t="shared" si="46"/>
        <v>4.453980948665431</v>
      </c>
      <c r="F401" s="28">
        <f t="shared" si="47"/>
        <v>0.22269904743327157</v>
      </c>
      <c r="G401" s="24"/>
      <c r="H401" s="40">
        <v>67</v>
      </c>
      <c r="I401" s="40">
        <v>43</v>
      </c>
      <c r="J401" s="40">
        <v>42</v>
      </c>
      <c r="K401" s="40">
        <v>46</v>
      </c>
      <c r="L401" s="40">
        <v>46</v>
      </c>
    </row>
    <row r="402" spans="1:12" ht="11.25">
      <c r="A402" s="25">
        <v>5</v>
      </c>
      <c r="B402" s="16">
        <v>19.5</v>
      </c>
      <c r="C402" s="16">
        <f t="shared" si="45"/>
        <v>49.53</v>
      </c>
      <c r="D402" s="36">
        <v>376</v>
      </c>
      <c r="E402" s="32">
        <f t="shared" si="46"/>
        <v>4.07468816714891</v>
      </c>
      <c r="F402" s="28">
        <f t="shared" si="47"/>
        <v>0.20895836754609795</v>
      </c>
      <c r="G402" s="24"/>
      <c r="H402" s="40">
        <v>61</v>
      </c>
      <c r="I402" s="40">
        <v>33</v>
      </c>
      <c r="J402" s="40">
        <v>39</v>
      </c>
      <c r="K402" s="40">
        <v>44</v>
      </c>
      <c r="L402" s="40">
        <v>46</v>
      </c>
    </row>
    <row r="403" spans="1:12" ht="11.25">
      <c r="A403" s="25">
        <v>6</v>
      </c>
      <c r="B403" s="16">
        <v>15.5</v>
      </c>
      <c r="C403" s="16">
        <f t="shared" si="45"/>
        <v>39.37</v>
      </c>
      <c r="D403" s="36">
        <v>325</v>
      </c>
      <c r="E403" s="32">
        <f t="shared" si="46"/>
        <v>3.5220043997962653</v>
      </c>
      <c r="F403" s="28">
        <f t="shared" si="47"/>
        <v>0.22722609030943647</v>
      </c>
      <c r="G403" s="24"/>
      <c r="H403" s="40">
        <v>60</v>
      </c>
      <c r="I403" s="40">
        <v>35</v>
      </c>
      <c r="J403" s="40">
        <v>42</v>
      </c>
      <c r="K403" s="40">
        <v>42</v>
      </c>
      <c r="L403" s="40">
        <v>49</v>
      </c>
    </row>
    <row r="404" spans="1:12" ht="11.25">
      <c r="A404" s="25">
        <v>7</v>
      </c>
      <c r="B404" s="16">
        <v>19.5</v>
      </c>
      <c r="C404" s="16">
        <f t="shared" si="45"/>
        <v>49.53</v>
      </c>
      <c r="D404" s="36">
        <v>405</v>
      </c>
      <c r="E404" s="32">
        <f t="shared" si="46"/>
        <v>4.388959328976885</v>
      </c>
      <c r="F404" s="28">
        <f t="shared" si="47"/>
        <v>0.22507483738342998</v>
      </c>
      <c r="G404" s="24"/>
      <c r="H404" s="40">
        <v>51</v>
      </c>
      <c r="I404" s="40">
        <v>37</v>
      </c>
      <c r="J404" s="40">
        <v>43</v>
      </c>
      <c r="K404" s="40">
        <v>37</v>
      </c>
      <c r="L404" s="40">
        <v>51</v>
      </c>
    </row>
    <row r="405" spans="1:12" ht="11.25">
      <c r="A405" s="25">
        <v>8</v>
      </c>
      <c r="B405" s="16">
        <v>18.5</v>
      </c>
      <c r="C405" s="16">
        <f t="shared" si="45"/>
        <v>46.99</v>
      </c>
      <c r="D405" s="36">
        <v>372</v>
      </c>
      <c r="E405" s="32">
        <f t="shared" si="46"/>
        <v>4.0313404206898795</v>
      </c>
      <c r="F405" s="28">
        <f t="shared" si="47"/>
        <v>0.21791029301026377</v>
      </c>
      <c r="G405" s="24"/>
      <c r="H405" s="40">
        <v>47</v>
      </c>
      <c r="I405" s="40">
        <v>47</v>
      </c>
      <c r="J405" s="40">
        <v>41</v>
      </c>
      <c r="K405" s="40">
        <v>43</v>
      </c>
      <c r="L405" s="40">
        <v>52</v>
      </c>
    </row>
    <row r="406" spans="1:12" ht="11.25">
      <c r="A406" s="25">
        <v>9</v>
      </c>
      <c r="B406" s="16">
        <v>18.5</v>
      </c>
      <c r="C406" s="16">
        <f t="shared" si="45"/>
        <v>46.99</v>
      </c>
      <c r="D406" s="36">
        <v>354</v>
      </c>
      <c r="E406" s="32">
        <f t="shared" si="46"/>
        <v>3.83627556162424</v>
      </c>
      <c r="F406" s="28">
        <f t="shared" si="47"/>
        <v>0.20736624657428324</v>
      </c>
      <c r="G406" s="24"/>
      <c r="H406" s="40">
        <v>40</v>
      </c>
      <c r="I406" s="40">
        <v>49</v>
      </c>
      <c r="J406" s="40">
        <v>42</v>
      </c>
      <c r="K406" s="40">
        <v>35</v>
      </c>
      <c r="L406" s="40">
        <v>47</v>
      </c>
    </row>
    <row r="407" spans="1:12" ht="11.25">
      <c r="A407" s="25">
        <v>10</v>
      </c>
      <c r="B407" s="16">
        <v>17.5</v>
      </c>
      <c r="C407" s="16">
        <f t="shared" si="45"/>
        <v>44.45</v>
      </c>
      <c r="D407" s="36">
        <v>364</v>
      </c>
      <c r="E407" s="32">
        <f t="shared" si="46"/>
        <v>3.9446449277718174</v>
      </c>
      <c r="F407" s="28">
        <f t="shared" si="47"/>
        <v>0.225408281586961</v>
      </c>
      <c r="G407" s="24"/>
      <c r="H407" s="40">
        <v>38</v>
      </c>
      <c r="I407" s="40">
        <v>39</v>
      </c>
      <c r="J407" s="40">
        <v>42</v>
      </c>
      <c r="K407" s="40">
        <v>45</v>
      </c>
      <c r="L407" s="40">
        <v>47</v>
      </c>
    </row>
    <row r="408" spans="1:12" ht="12.75">
      <c r="A408" s="29" t="s">
        <v>20</v>
      </c>
      <c r="B408" s="30">
        <f>AVERAGE(B398:B407)</f>
        <v>18.55</v>
      </c>
      <c r="C408" s="30">
        <f>AVERAGE(C398:C407)</f>
        <v>47.117000000000004</v>
      </c>
      <c r="D408" s="52">
        <f>AVERAGE(D398:D407)</f>
        <v>373.7</v>
      </c>
      <c r="E408" s="30">
        <f>AVERAGE(E398:E407)</f>
        <v>4.049763212934968</v>
      </c>
      <c r="F408" s="31">
        <f>AVERAGE(F398:F407)</f>
        <v>0.21845664705504314</v>
      </c>
      <c r="G408" s="24"/>
      <c r="H408" s="24"/>
      <c r="I408"/>
      <c r="J408"/>
      <c r="K408"/>
      <c r="L408" s="24"/>
    </row>
    <row r="409" spans="1:12" ht="12.75">
      <c r="A409"/>
      <c r="B409"/>
      <c r="C409"/>
      <c r="D409"/>
      <c r="E409"/>
      <c r="F409"/>
      <c r="G409"/>
      <c r="H409"/>
      <c r="I409" s="29" t="s">
        <v>13</v>
      </c>
      <c r="J409" s="24"/>
      <c r="K409" s="50">
        <f>AVERAGE(H398:L407)</f>
        <v>44.9</v>
      </c>
      <c r="L409"/>
    </row>
    <row r="412" spans="1:3" ht="11.25">
      <c r="A412" s="19" t="s">
        <v>73</v>
      </c>
      <c r="C412" s="20" t="s">
        <v>184</v>
      </c>
    </row>
    <row r="413" spans="1:7" ht="12.75">
      <c r="A413" s="19" t="s">
        <v>71</v>
      </c>
      <c r="B413"/>
      <c r="C413" s="19" t="s">
        <v>175</v>
      </c>
      <c r="F413" s="19" t="s">
        <v>74</v>
      </c>
      <c r="G413" s="3">
        <v>36635</v>
      </c>
    </row>
    <row r="414" spans="1:7" ht="11.25">
      <c r="A414" s="19" t="s">
        <v>72</v>
      </c>
      <c r="B414" s="19"/>
      <c r="C414" s="51" t="s">
        <v>176</v>
      </c>
      <c r="F414" s="19" t="s">
        <v>75</v>
      </c>
      <c r="G414" s="22" t="s">
        <v>55</v>
      </c>
    </row>
    <row r="416" spans="1:12" ht="11.25">
      <c r="A416" s="15"/>
      <c r="B416" s="23"/>
      <c r="C416" s="24"/>
      <c r="D416" s="53" t="s">
        <v>15</v>
      </c>
      <c r="E416" s="53"/>
      <c r="F416" s="30">
        <f>F428*K429</f>
        <v>13.548622887678937</v>
      </c>
      <c r="G416" s="29" t="s">
        <v>11</v>
      </c>
      <c r="H416" s="24"/>
      <c r="I416" s="24"/>
      <c r="J416" s="24"/>
      <c r="K416" s="24"/>
      <c r="L416" s="24"/>
    </row>
    <row r="417" spans="1:12" ht="11.25">
      <c r="A417" s="15"/>
      <c r="B417" s="4" t="s">
        <v>16</v>
      </c>
      <c r="C417" s="4" t="s">
        <v>45</v>
      </c>
      <c r="D417" s="4" t="s">
        <v>17</v>
      </c>
      <c r="E417" s="24" t="s">
        <v>170</v>
      </c>
      <c r="F417" s="26" t="s">
        <v>50</v>
      </c>
      <c r="H417" s="27" t="s">
        <v>19</v>
      </c>
      <c r="I417" s="27"/>
      <c r="J417" s="24"/>
      <c r="K417" s="24"/>
      <c r="L417" s="24"/>
    </row>
    <row r="418" spans="1:12" ht="11.25">
      <c r="A418" s="25">
        <v>1</v>
      </c>
      <c r="B418" s="16">
        <v>21</v>
      </c>
      <c r="C418" s="16">
        <f aca="true" t="shared" si="48" ref="C418:C427">B418*2.54</f>
        <v>53.34</v>
      </c>
      <c r="D418" s="36">
        <v>526</v>
      </c>
      <c r="E418" s="32">
        <f>D418/92.277</f>
        <v>5.700228659362572</v>
      </c>
      <c r="F418" s="28">
        <f>E418/B418</f>
        <v>0.27143945996964625</v>
      </c>
      <c r="G418" s="24"/>
      <c r="H418" s="40">
        <v>57</v>
      </c>
      <c r="I418" s="40">
        <v>42</v>
      </c>
      <c r="J418" s="40">
        <v>71</v>
      </c>
      <c r="K418" s="40">
        <v>65</v>
      </c>
      <c r="L418" s="40">
        <v>67</v>
      </c>
    </row>
    <row r="419" spans="1:12" ht="11.25">
      <c r="A419" s="25">
        <v>2</v>
      </c>
      <c r="B419" s="16">
        <v>24</v>
      </c>
      <c r="C419" s="16">
        <f t="shared" si="48"/>
        <v>60.96</v>
      </c>
      <c r="D419" s="36">
        <v>540</v>
      </c>
      <c r="E419" s="32">
        <f aca="true" t="shared" si="49" ref="E419:E427">D419/92.277</f>
        <v>5.85194577196918</v>
      </c>
      <c r="F419" s="28">
        <f aca="true" t="shared" si="50" ref="F419:F427">E419/B419</f>
        <v>0.24383107383204916</v>
      </c>
      <c r="G419" s="24"/>
      <c r="H419" s="40">
        <v>58</v>
      </c>
      <c r="I419" s="40">
        <v>49</v>
      </c>
      <c r="J419" s="40">
        <v>64</v>
      </c>
      <c r="K419" s="40">
        <v>70</v>
      </c>
      <c r="L419" s="40">
        <v>64</v>
      </c>
    </row>
    <row r="420" spans="1:12" ht="11.25">
      <c r="A420" s="25">
        <v>3</v>
      </c>
      <c r="B420" s="16">
        <v>20</v>
      </c>
      <c r="C420" s="16">
        <f t="shared" si="48"/>
        <v>50.8</v>
      </c>
      <c r="D420" s="36">
        <v>481</v>
      </c>
      <c r="E420" s="32">
        <f t="shared" si="49"/>
        <v>5.212566511698473</v>
      </c>
      <c r="F420" s="28">
        <f t="shared" si="50"/>
        <v>0.26062832558492366</v>
      </c>
      <c r="G420" s="24"/>
      <c r="H420" s="40">
        <v>53</v>
      </c>
      <c r="I420" s="40">
        <v>61</v>
      </c>
      <c r="J420" s="40">
        <v>59</v>
      </c>
      <c r="K420" s="40">
        <v>68</v>
      </c>
      <c r="L420" s="40">
        <v>75</v>
      </c>
    </row>
    <row r="421" spans="1:12" ht="11.25">
      <c r="A421" s="25">
        <v>4</v>
      </c>
      <c r="B421" s="16">
        <v>18</v>
      </c>
      <c r="C421" s="16">
        <f t="shared" si="48"/>
        <v>45.72</v>
      </c>
      <c r="D421" s="36">
        <v>375</v>
      </c>
      <c r="E421" s="32">
        <f t="shared" si="49"/>
        <v>4.063851230534152</v>
      </c>
      <c r="F421" s="28">
        <f t="shared" si="50"/>
        <v>0.22576951280745292</v>
      </c>
      <c r="G421" s="24"/>
      <c r="H421" s="40">
        <v>54</v>
      </c>
      <c r="I421" s="40">
        <v>57</v>
      </c>
      <c r="J421" s="40">
        <v>68</v>
      </c>
      <c r="K421" s="40">
        <v>52</v>
      </c>
      <c r="L421" s="40">
        <v>66</v>
      </c>
    </row>
    <row r="422" spans="1:12" ht="11.25">
      <c r="A422" s="25">
        <v>5</v>
      </c>
      <c r="B422" s="16">
        <v>18</v>
      </c>
      <c r="C422" s="16">
        <f t="shared" si="48"/>
        <v>45.72</v>
      </c>
      <c r="D422" s="36">
        <v>325</v>
      </c>
      <c r="E422" s="32">
        <f t="shared" si="49"/>
        <v>3.5220043997962653</v>
      </c>
      <c r="F422" s="28">
        <f t="shared" si="50"/>
        <v>0.1956669110997925</v>
      </c>
      <c r="G422" s="24"/>
      <c r="H422" s="40">
        <v>34</v>
      </c>
      <c r="I422" s="40">
        <v>58</v>
      </c>
      <c r="J422" s="40">
        <v>78</v>
      </c>
      <c r="K422" s="40">
        <v>68</v>
      </c>
      <c r="L422" s="40">
        <v>65</v>
      </c>
    </row>
    <row r="423" spans="1:12" ht="11.25">
      <c r="A423" s="25">
        <v>6</v>
      </c>
      <c r="B423" s="16">
        <v>21</v>
      </c>
      <c r="C423" s="16">
        <f t="shared" si="48"/>
        <v>53.34</v>
      </c>
      <c r="D423" s="36">
        <v>511</v>
      </c>
      <c r="E423" s="32">
        <f t="shared" si="49"/>
        <v>5.537674610141205</v>
      </c>
      <c r="F423" s="28">
        <f t="shared" si="50"/>
        <v>0.263698790959105</v>
      </c>
      <c r="G423" s="24"/>
      <c r="H423" s="40">
        <v>33</v>
      </c>
      <c r="I423" s="40">
        <v>54</v>
      </c>
      <c r="J423" s="40">
        <v>72</v>
      </c>
      <c r="K423" s="40">
        <v>61</v>
      </c>
      <c r="L423" s="40">
        <v>59</v>
      </c>
    </row>
    <row r="424" spans="1:12" ht="11.25">
      <c r="A424" s="25">
        <v>7</v>
      </c>
      <c r="B424" s="16">
        <v>16</v>
      </c>
      <c r="C424" s="16">
        <f t="shared" si="48"/>
        <v>40.64</v>
      </c>
      <c r="D424" s="36">
        <v>319</v>
      </c>
      <c r="E424" s="32">
        <f t="shared" si="49"/>
        <v>3.4569827801077193</v>
      </c>
      <c r="F424" s="28">
        <f t="shared" si="50"/>
        <v>0.21606142375673246</v>
      </c>
      <c r="G424" s="24"/>
      <c r="H424" s="40">
        <v>48</v>
      </c>
      <c r="I424" s="40">
        <v>52</v>
      </c>
      <c r="J424" s="40">
        <v>73</v>
      </c>
      <c r="K424" s="40">
        <v>66</v>
      </c>
      <c r="L424" s="40">
        <v>56</v>
      </c>
    </row>
    <row r="425" spans="1:12" ht="11.25">
      <c r="A425" s="25">
        <v>8</v>
      </c>
      <c r="B425" s="16">
        <v>14</v>
      </c>
      <c r="C425" s="16">
        <f t="shared" si="48"/>
        <v>35.56</v>
      </c>
      <c r="D425" s="36">
        <v>255</v>
      </c>
      <c r="E425" s="32">
        <f t="shared" si="49"/>
        <v>2.7634188367632238</v>
      </c>
      <c r="F425" s="28">
        <f t="shared" si="50"/>
        <v>0.1973870597688017</v>
      </c>
      <c r="G425" s="24"/>
      <c r="H425" s="40">
        <v>43</v>
      </c>
      <c r="I425" s="40">
        <v>58</v>
      </c>
      <c r="J425" s="40">
        <v>65</v>
      </c>
      <c r="K425" s="40">
        <v>72</v>
      </c>
      <c r="L425" s="40">
        <v>64</v>
      </c>
    </row>
    <row r="426" spans="1:12" ht="11.25">
      <c r="A426" s="25">
        <v>9</v>
      </c>
      <c r="B426" s="16">
        <v>12</v>
      </c>
      <c r="C426" s="16">
        <f t="shared" si="48"/>
        <v>30.48</v>
      </c>
      <c r="D426" s="36">
        <v>206</v>
      </c>
      <c r="E426" s="32">
        <f t="shared" si="49"/>
        <v>2.2324089426400944</v>
      </c>
      <c r="F426" s="28">
        <f t="shared" si="50"/>
        <v>0.1860340785533412</v>
      </c>
      <c r="G426" s="24"/>
      <c r="H426" s="40">
        <v>47</v>
      </c>
      <c r="I426" s="40">
        <v>62</v>
      </c>
      <c r="J426" s="40">
        <v>63</v>
      </c>
      <c r="K426" s="40">
        <v>64</v>
      </c>
      <c r="L426" s="40">
        <v>48</v>
      </c>
    </row>
    <row r="427" spans="1:12" ht="11.25">
      <c r="A427" s="25">
        <v>10</v>
      </c>
      <c r="B427" s="16">
        <v>15</v>
      </c>
      <c r="C427" s="16">
        <f t="shared" si="48"/>
        <v>38.1</v>
      </c>
      <c r="D427" s="36">
        <v>304</v>
      </c>
      <c r="E427" s="32">
        <f t="shared" si="49"/>
        <v>3.294428730886353</v>
      </c>
      <c r="F427" s="28">
        <f t="shared" si="50"/>
        <v>0.21962858205909022</v>
      </c>
      <c r="G427" s="24"/>
      <c r="H427" s="40">
        <v>33</v>
      </c>
      <c r="I427" s="40">
        <v>67</v>
      </c>
      <c r="J427" s="40">
        <v>66</v>
      </c>
      <c r="K427" s="40">
        <v>74</v>
      </c>
      <c r="L427" s="40">
        <v>48</v>
      </c>
    </row>
    <row r="428" spans="1:12" ht="12.75">
      <c r="A428" s="29" t="s">
        <v>20</v>
      </c>
      <c r="B428" s="30">
        <f>AVERAGE(B418:B427)</f>
        <v>17.9</v>
      </c>
      <c r="C428" s="30">
        <f>AVERAGE(C418:C427)</f>
        <v>45.466</v>
      </c>
      <c r="D428" s="52">
        <f>AVERAGE(D418:D427)</f>
        <v>384.2</v>
      </c>
      <c r="E428" s="30">
        <f>AVERAGE(E418:E427)</f>
        <v>4.163551047389924</v>
      </c>
      <c r="F428" s="31">
        <f>AVERAGE(F418:F427)</f>
        <v>0.22801452183909351</v>
      </c>
      <c r="G428" s="24"/>
      <c r="H428" s="24"/>
      <c r="I428"/>
      <c r="J428"/>
      <c r="K428"/>
      <c r="L428" s="24"/>
    </row>
    <row r="429" spans="1:12" ht="12.75">
      <c r="A429"/>
      <c r="B429"/>
      <c r="C429"/>
      <c r="D429"/>
      <c r="E429"/>
      <c r="F429"/>
      <c r="G429"/>
      <c r="H429"/>
      <c r="I429" s="29" t="s">
        <v>13</v>
      </c>
      <c r="J429" s="24"/>
      <c r="K429" s="50">
        <f>AVERAGE(H418:L427)</f>
        <v>59.42</v>
      </c>
      <c r="L429"/>
    </row>
    <row r="432" spans="1:17" ht="11.25">
      <c r="A432" s="19" t="s">
        <v>73</v>
      </c>
      <c r="C432" s="19" t="s">
        <v>59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1:17" ht="12.75">
      <c r="A433" s="19" t="s">
        <v>71</v>
      </c>
      <c r="B433"/>
      <c r="C433" s="19" t="s">
        <v>175</v>
      </c>
      <c r="F433" s="19" t="s">
        <v>74</v>
      </c>
      <c r="G433" s="3">
        <v>36635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1:17" ht="11.25">
      <c r="A434" s="19" t="s">
        <v>72</v>
      </c>
      <c r="B434" s="19"/>
      <c r="C434" s="51" t="s">
        <v>176</v>
      </c>
      <c r="F434" s="19" t="s">
        <v>75</v>
      </c>
      <c r="G434" s="22" t="s">
        <v>55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1:17" ht="11.25">
      <c r="A435" s="19"/>
      <c r="C435" s="19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8:17" ht="11.25"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1:17" ht="11.25">
      <c r="A437" s="33">
        <v>36637</v>
      </c>
      <c r="B437" s="4" t="s">
        <v>49</v>
      </c>
      <c r="D437" s="20" t="s">
        <v>15</v>
      </c>
      <c r="E437" s="20"/>
      <c r="F437" s="37">
        <f>K449*F449</f>
        <v>6.965280111994198</v>
      </c>
      <c r="G437" s="19" t="s">
        <v>11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1:17" ht="11.25">
      <c r="A438" s="3"/>
      <c r="B438" s="4" t="s">
        <v>16</v>
      </c>
      <c r="C438" s="4" t="s">
        <v>45</v>
      </c>
      <c r="D438" s="4" t="s">
        <v>17</v>
      </c>
      <c r="E438" s="24" t="s">
        <v>170</v>
      </c>
      <c r="F438" s="26" t="s">
        <v>50</v>
      </c>
      <c r="H438" s="64" t="s">
        <v>19</v>
      </c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17" ht="11.25">
      <c r="A439" s="25">
        <v>1</v>
      </c>
      <c r="B439" s="25">
        <v>10</v>
      </c>
      <c r="C439" s="25">
        <f>B439*2.54</f>
        <v>25.4</v>
      </c>
      <c r="D439" s="25">
        <v>148</v>
      </c>
      <c r="E439" s="34">
        <f>D439/92.227</f>
        <v>1.6047361401758704</v>
      </c>
      <c r="F439" s="35">
        <f aca="true" t="shared" si="51" ref="F439:F448">E439/B439</f>
        <v>0.16047361401758703</v>
      </c>
      <c r="H439" s="40">
        <v>33</v>
      </c>
      <c r="I439" s="40">
        <v>32</v>
      </c>
      <c r="J439" s="40">
        <v>36</v>
      </c>
      <c r="K439" s="40">
        <v>33</v>
      </c>
      <c r="L439" s="40">
        <v>40</v>
      </c>
      <c r="M439" s="40">
        <v>35</v>
      </c>
      <c r="N439" s="40">
        <v>26</v>
      </c>
      <c r="O439" s="40">
        <v>30</v>
      </c>
      <c r="P439" s="40">
        <v>33</v>
      </c>
      <c r="Q439" s="40">
        <v>24</v>
      </c>
    </row>
    <row r="440" spans="1:17" ht="11.25">
      <c r="A440" s="25">
        <v>2</v>
      </c>
      <c r="B440" s="25">
        <v>10.5</v>
      </c>
      <c r="C440" s="25">
        <f aca="true" t="shared" si="52" ref="C440:C448">B440*2.54</f>
        <v>26.67</v>
      </c>
      <c r="D440" s="25">
        <v>210</v>
      </c>
      <c r="E440" s="34">
        <f aca="true" t="shared" si="53" ref="E440:E448">D440/92.227</f>
        <v>2.2769904691684646</v>
      </c>
      <c r="F440" s="35">
        <f t="shared" si="51"/>
        <v>0.2168562351589014</v>
      </c>
      <c r="H440" s="40">
        <v>31</v>
      </c>
      <c r="I440" s="40">
        <v>41</v>
      </c>
      <c r="J440" s="40">
        <v>38</v>
      </c>
      <c r="K440" s="40">
        <v>39</v>
      </c>
      <c r="L440" s="40">
        <v>36</v>
      </c>
      <c r="M440" s="40">
        <v>24</v>
      </c>
      <c r="N440" s="40">
        <v>28</v>
      </c>
      <c r="O440" s="40">
        <v>28</v>
      </c>
      <c r="P440" s="40">
        <v>35</v>
      </c>
      <c r="Q440" s="40">
        <v>28</v>
      </c>
    </row>
    <row r="441" spans="1:17" ht="11.25">
      <c r="A441" s="25">
        <v>3</v>
      </c>
      <c r="B441" s="25">
        <v>14</v>
      </c>
      <c r="C441" s="25">
        <f t="shared" si="52"/>
        <v>35.56</v>
      </c>
      <c r="D441" s="25">
        <v>205</v>
      </c>
      <c r="E441" s="34">
        <f t="shared" si="53"/>
        <v>2.2227764103787395</v>
      </c>
      <c r="F441" s="35">
        <f t="shared" si="51"/>
        <v>0.1587697435984814</v>
      </c>
      <c r="H441" s="40">
        <v>18</v>
      </c>
      <c r="I441" s="40">
        <v>24</v>
      </c>
      <c r="J441" s="40">
        <v>33</v>
      </c>
      <c r="K441" s="40">
        <v>27</v>
      </c>
      <c r="L441" s="40">
        <v>35</v>
      </c>
      <c r="M441" s="40">
        <v>36</v>
      </c>
      <c r="N441" s="40">
        <v>30</v>
      </c>
      <c r="O441" s="40">
        <v>34</v>
      </c>
      <c r="P441" s="40">
        <v>36</v>
      </c>
      <c r="Q441" s="40">
        <v>51</v>
      </c>
    </row>
    <row r="442" spans="1:17" ht="11.25">
      <c r="A442" s="25">
        <v>4</v>
      </c>
      <c r="B442" s="25">
        <v>9</v>
      </c>
      <c r="C442" s="25">
        <f t="shared" si="52"/>
        <v>22.86</v>
      </c>
      <c r="D442" s="25">
        <v>157</v>
      </c>
      <c r="E442" s="34">
        <f t="shared" si="53"/>
        <v>1.702321445997376</v>
      </c>
      <c r="F442" s="35">
        <f t="shared" si="51"/>
        <v>0.18914682733304178</v>
      </c>
      <c r="H442" s="40">
        <v>29</v>
      </c>
      <c r="I442" s="40">
        <v>32</v>
      </c>
      <c r="J442" s="40">
        <v>35</v>
      </c>
      <c r="K442" s="40">
        <v>30</v>
      </c>
      <c r="L442" s="40">
        <v>28</v>
      </c>
      <c r="M442" s="40">
        <v>42</v>
      </c>
      <c r="N442" s="40">
        <v>33</v>
      </c>
      <c r="O442" s="40">
        <v>22</v>
      </c>
      <c r="P442" s="40">
        <v>25</v>
      </c>
      <c r="Q442" s="40">
        <v>39</v>
      </c>
    </row>
    <row r="443" spans="1:17" ht="11.25">
      <c r="A443" s="25">
        <v>5</v>
      </c>
      <c r="B443" s="25">
        <v>8</v>
      </c>
      <c r="C443" s="25">
        <f t="shared" si="52"/>
        <v>20.32</v>
      </c>
      <c r="D443" s="25">
        <v>208</v>
      </c>
      <c r="E443" s="34">
        <f t="shared" si="53"/>
        <v>2.2553048456525744</v>
      </c>
      <c r="F443" s="35">
        <f t="shared" si="51"/>
        <v>0.2819131057065718</v>
      </c>
      <c r="H443" s="40">
        <v>18</v>
      </c>
      <c r="I443" s="40">
        <v>45</v>
      </c>
      <c r="J443" s="40">
        <v>32</v>
      </c>
      <c r="K443" s="40">
        <v>37</v>
      </c>
      <c r="L443" s="40">
        <v>67</v>
      </c>
      <c r="M443" s="40">
        <v>26</v>
      </c>
      <c r="N443" s="40">
        <v>33</v>
      </c>
      <c r="O443" s="40">
        <v>31</v>
      </c>
      <c r="P443" s="40">
        <v>29</v>
      </c>
      <c r="Q443" s="40">
        <v>35</v>
      </c>
    </row>
    <row r="444" spans="1:17" ht="11.25">
      <c r="A444" s="25">
        <v>6</v>
      </c>
      <c r="B444" s="25">
        <v>12.5</v>
      </c>
      <c r="C444" s="25">
        <f t="shared" si="52"/>
        <v>31.75</v>
      </c>
      <c r="D444" s="25">
        <v>298</v>
      </c>
      <c r="E444" s="34">
        <f t="shared" si="53"/>
        <v>3.231157903867631</v>
      </c>
      <c r="F444" s="35">
        <f t="shared" si="51"/>
        <v>0.2584926323094105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1:17" ht="11.25">
      <c r="A445" s="25">
        <v>7</v>
      </c>
      <c r="B445" s="25">
        <v>12</v>
      </c>
      <c r="C445" s="25">
        <f t="shared" si="52"/>
        <v>30.48</v>
      </c>
      <c r="D445" s="25">
        <v>217</v>
      </c>
      <c r="E445" s="34">
        <f t="shared" si="53"/>
        <v>2.3528901514740803</v>
      </c>
      <c r="F445" s="35">
        <f t="shared" si="51"/>
        <v>0.19607417928950668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1:17" ht="11.25">
      <c r="A446" s="25">
        <v>8</v>
      </c>
      <c r="B446" s="25">
        <v>15</v>
      </c>
      <c r="C446" s="25">
        <f t="shared" si="52"/>
        <v>38.1</v>
      </c>
      <c r="D446" s="25">
        <v>298</v>
      </c>
      <c r="E446" s="34">
        <f t="shared" si="53"/>
        <v>3.231157903867631</v>
      </c>
      <c r="F446" s="35">
        <f t="shared" si="51"/>
        <v>0.21541052692450874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1:17" ht="11.25">
      <c r="A447" s="25">
        <v>9</v>
      </c>
      <c r="B447" s="25">
        <v>13.5</v>
      </c>
      <c r="C447" s="25">
        <f t="shared" si="52"/>
        <v>34.29</v>
      </c>
      <c r="D447" s="25">
        <v>266</v>
      </c>
      <c r="E447" s="34">
        <f t="shared" si="53"/>
        <v>2.8841879276133886</v>
      </c>
      <c r="F447" s="35">
        <f t="shared" si="51"/>
        <v>0.21364355019358433</v>
      </c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1:17" ht="11.25">
      <c r="A448" s="25">
        <v>10</v>
      </c>
      <c r="B448" s="25">
        <v>17</v>
      </c>
      <c r="C448" s="25">
        <f t="shared" si="52"/>
        <v>43.18</v>
      </c>
      <c r="D448" s="25">
        <v>297</v>
      </c>
      <c r="E448" s="34">
        <f t="shared" si="53"/>
        <v>3.220315092109686</v>
      </c>
      <c r="F448" s="35">
        <f t="shared" si="51"/>
        <v>0.18943029953586388</v>
      </c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1:17" ht="11.25">
      <c r="A449" s="19" t="s">
        <v>20</v>
      </c>
      <c r="B449" s="54">
        <f>AVERAGE(B439:B448)</f>
        <v>12.15</v>
      </c>
      <c r="C449" s="54">
        <f>AVERAGE(C439:C448)</f>
        <v>30.861</v>
      </c>
      <c r="D449" s="38">
        <v>507</v>
      </c>
      <c r="E449" s="37">
        <f>AVERAGE(E439:E448)</f>
        <v>2.498183829030544</v>
      </c>
      <c r="F449" s="39">
        <f>AVERAGE(F439,F440,F442,F443)</f>
        <v>0.2120974455540255</v>
      </c>
      <c r="H449" s="38" t="s">
        <v>21</v>
      </c>
      <c r="I449" s="38"/>
      <c r="J449" s="38"/>
      <c r="K449" s="37">
        <f>AVERAGE(H439:Q443)</f>
        <v>32.84</v>
      </c>
      <c r="L449" s="38" t="s">
        <v>11</v>
      </c>
      <c r="M449" s="40"/>
      <c r="N449" s="40"/>
      <c r="O449" s="40"/>
      <c r="P449" s="40"/>
      <c r="Q449" s="40"/>
    </row>
    <row r="450" spans="8:17" ht="11.25"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2" spans="1:3" ht="11.25">
      <c r="A452" s="19" t="s">
        <v>73</v>
      </c>
      <c r="C452" s="20" t="s">
        <v>187</v>
      </c>
    </row>
    <row r="453" spans="1:7" ht="12.75">
      <c r="A453" s="19" t="s">
        <v>71</v>
      </c>
      <c r="B453"/>
      <c r="C453" s="19" t="s">
        <v>185</v>
      </c>
      <c r="F453" s="19" t="s">
        <v>74</v>
      </c>
      <c r="G453" s="3">
        <v>36637</v>
      </c>
    </row>
    <row r="454" spans="1:7" ht="11.25">
      <c r="A454" s="19" t="s">
        <v>72</v>
      </c>
      <c r="B454" s="19"/>
      <c r="C454" s="51" t="s">
        <v>186</v>
      </c>
      <c r="F454" s="19" t="s">
        <v>75</v>
      </c>
      <c r="G454" s="22" t="s">
        <v>55</v>
      </c>
    </row>
    <row r="456" spans="1:12" ht="11.25">
      <c r="A456" s="15"/>
      <c r="B456" s="23"/>
      <c r="C456" s="24"/>
      <c r="D456" s="53" t="s">
        <v>15</v>
      </c>
      <c r="E456" s="53"/>
      <c r="F456" s="30">
        <f>F468*K469</f>
        <v>8.642336730524773</v>
      </c>
      <c r="G456" s="29" t="s">
        <v>11</v>
      </c>
      <c r="H456" s="24"/>
      <c r="I456" s="24"/>
      <c r="J456" s="24"/>
      <c r="K456" s="24"/>
      <c r="L456" s="24"/>
    </row>
    <row r="457" spans="1:12" ht="11.25">
      <c r="A457" s="15"/>
      <c r="B457" s="4" t="s">
        <v>16</v>
      </c>
      <c r="C457" s="4" t="s">
        <v>45</v>
      </c>
      <c r="D457" s="4" t="s">
        <v>17</v>
      </c>
      <c r="E457" s="24" t="s">
        <v>170</v>
      </c>
      <c r="F457" s="26" t="s">
        <v>50</v>
      </c>
      <c r="H457" s="27" t="s">
        <v>19</v>
      </c>
      <c r="I457" s="27"/>
      <c r="J457" s="24"/>
      <c r="K457" s="24"/>
      <c r="L457" s="24"/>
    </row>
    <row r="458" spans="1:12" ht="11.25">
      <c r="A458" s="25">
        <v>1</v>
      </c>
      <c r="B458" s="16">
        <v>13.5</v>
      </c>
      <c r="C458" s="16">
        <f aca="true" t="shared" si="54" ref="C458:C467">B458*2.54</f>
        <v>34.29</v>
      </c>
      <c r="D458" s="36">
        <v>219</v>
      </c>
      <c r="E458" s="32">
        <f>D458/92.277</f>
        <v>2.373289118631945</v>
      </c>
      <c r="F458" s="28">
        <f>E458/B458</f>
        <v>0.17579919397273666</v>
      </c>
      <c r="G458" s="24"/>
      <c r="H458" s="40">
        <v>32</v>
      </c>
      <c r="I458" s="40">
        <v>41</v>
      </c>
      <c r="J458" s="40">
        <v>53</v>
      </c>
      <c r="K458" s="40">
        <v>37</v>
      </c>
      <c r="L458" s="40">
        <v>53</v>
      </c>
    </row>
    <row r="459" spans="1:12" ht="11.25">
      <c r="A459" s="25">
        <v>2</v>
      </c>
      <c r="B459" s="16">
        <v>5</v>
      </c>
      <c r="C459" s="16">
        <f t="shared" si="54"/>
        <v>12.7</v>
      </c>
      <c r="D459" s="36">
        <v>73</v>
      </c>
      <c r="E459" s="32">
        <f aca="true" t="shared" si="55" ref="E459:E467">D459/92.277</f>
        <v>0.791096372877315</v>
      </c>
      <c r="F459" s="28">
        <f aca="true" t="shared" si="56" ref="F459:F467">E459/B459</f>
        <v>0.158219274575463</v>
      </c>
      <c r="G459" s="24"/>
      <c r="H459" s="40">
        <v>26</v>
      </c>
      <c r="I459" s="40">
        <v>51</v>
      </c>
      <c r="J459" s="40">
        <v>41</v>
      </c>
      <c r="K459" s="40">
        <v>55</v>
      </c>
      <c r="L459" s="40">
        <v>51</v>
      </c>
    </row>
    <row r="460" spans="1:12" ht="11.25">
      <c r="A460" s="25">
        <v>3</v>
      </c>
      <c r="B460" s="16">
        <v>16</v>
      </c>
      <c r="C460" s="16">
        <f t="shared" si="54"/>
        <v>40.64</v>
      </c>
      <c r="D460" s="36">
        <v>332</v>
      </c>
      <c r="E460" s="32">
        <f t="shared" si="55"/>
        <v>3.59786295609957</v>
      </c>
      <c r="F460" s="28">
        <f t="shared" si="56"/>
        <v>0.22486643475622312</v>
      </c>
      <c r="G460" s="24"/>
      <c r="H460" s="40">
        <v>33</v>
      </c>
      <c r="I460" s="40">
        <v>40</v>
      </c>
      <c r="J460" s="40">
        <v>59</v>
      </c>
      <c r="K460" s="40">
        <v>50</v>
      </c>
      <c r="L460" s="40">
        <v>50</v>
      </c>
    </row>
    <row r="461" spans="1:12" ht="11.25">
      <c r="A461" s="25">
        <v>4</v>
      </c>
      <c r="B461" s="16">
        <v>14.5</v>
      </c>
      <c r="C461" s="16">
        <f t="shared" si="54"/>
        <v>36.83</v>
      </c>
      <c r="D461" s="36">
        <v>159</v>
      </c>
      <c r="E461" s="32">
        <f t="shared" si="55"/>
        <v>1.7230729217464806</v>
      </c>
      <c r="F461" s="28">
        <f t="shared" si="56"/>
        <v>0.11883261529286074</v>
      </c>
      <c r="G461" s="24"/>
      <c r="H461" s="40">
        <v>40</v>
      </c>
      <c r="I461" s="40">
        <v>34</v>
      </c>
      <c r="J461" s="40">
        <v>52</v>
      </c>
      <c r="K461" s="40">
        <v>36</v>
      </c>
      <c r="L461" s="40">
        <v>69</v>
      </c>
    </row>
    <row r="462" spans="1:12" ht="11.25">
      <c r="A462" s="25">
        <v>5</v>
      </c>
      <c r="B462" s="16">
        <v>18</v>
      </c>
      <c r="C462" s="16">
        <f t="shared" si="54"/>
        <v>45.72</v>
      </c>
      <c r="D462" s="36">
        <v>349</v>
      </c>
      <c r="E462" s="32">
        <f t="shared" si="55"/>
        <v>3.7820908785504512</v>
      </c>
      <c r="F462" s="28">
        <f t="shared" si="56"/>
        <v>0.21011615991946953</v>
      </c>
      <c r="G462" s="24"/>
      <c r="H462" s="40">
        <v>38</v>
      </c>
      <c r="I462" s="40">
        <v>30</v>
      </c>
      <c r="J462" s="40">
        <v>56</v>
      </c>
      <c r="K462" s="40">
        <v>47</v>
      </c>
      <c r="L462" s="40">
        <v>41</v>
      </c>
    </row>
    <row r="463" spans="1:12" ht="11.25">
      <c r="A463" s="25">
        <v>6</v>
      </c>
      <c r="B463" s="16">
        <v>16</v>
      </c>
      <c r="C463" s="16">
        <f t="shared" si="54"/>
        <v>40.64</v>
      </c>
      <c r="D463" s="36">
        <v>210</v>
      </c>
      <c r="E463" s="32">
        <f t="shared" si="55"/>
        <v>2.2757566890991257</v>
      </c>
      <c r="F463" s="28">
        <f t="shared" si="56"/>
        <v>0.14223479306869535</v>
      </c>
      <c r="G463" s="24"/>
      <c r="H463" s="40">
        <v>38</v>
      </c>
      <c r="I463" s="40">
        <v>46</v>
      </c>
      <c r="J463" s="40">
        <v>59</v>
      </c>
      <c r="K463" s="40">
        <v>53</v>
      </c>
      <c r="L463" s="40">
        <v>50</v>
      </c>
    </row>
    <row r="464" spans="1:12" ht="11.25">
      <c r="A464" s="25">
        <v>7</v>
      </c>
      <c r="B464" s="16">
        <v>19</v>
      </c>
      <c r="C464" s="16">
        <f t="shared" si="54"/>
        <v>48.26</v>
      </c>
      <c r="D464" s="36">
        <v>381</v>
      </c>
      <c r="E464" s="32">
        <f t="shared" si="55"/>
        <v>4.128872850222699</v>
      </c>
      <c r="F464" s="28">
        <f t="shared" si="56"/>
        <v>0.21730909738014204</v>
      </c>
      <c r="G464" s="24"/>
      <c r="H464" s="40">
        <v>55</v>
      </c>
      <c r="I464" s="40">
        <v>49</v>
      </c>
      <c r="J464" s="40">
        <v>57</v>
      </c>
      <c r="K464" s="40">
        <v>40</v>
      </c>
      <c r="L464" s="40">
        <v>53</v>
      </c>
    </row>
    <row r="465" spans="1:12" ht="11.25">
      <c r="A465" s="25">
        <v>8</v>
      </c>
      <c r="B465" s="16">
        <v>15.5</v>
      </c>
      <c r="C465" s="16">
        <f t="shared" si="54"/>
        <v>39.37</v>
      </c>
      <c r="D465" s="36">
        <v>295</v>
      </c>
      <c r="E465" s="32">
        <f t="shared" si="55"/>
        <v>3.1968963013535334</v>
      </c>
      <c r="F465" s="28">
        <f t="shared" si="56"/>
        <v>0.20625137428087312</v>
      </c>
      <c r="G465" s="24"/>
      <c r="H465" s="40">
        <v>48</v>
      </c>
      <c r="I465" s="40">
        <v>51</v>
      </c>
      <c r="J465" s="40">
        <v>44</v>
      </c>
      <c r="K465" s="40">
        <v>54</v>
      </c>
      <c r="L465" s="40">
        <v>47</v>
      </c>
    </row>
    <row r="466" spans="1:12" ht="11.25">
      <c r="A466" s="25">
        <v>9</v>
      </c>
      <c r="B466" s="16">
        <v>20</v>
      </c>
      <c r="C466" s="16">
        <f t="shared" si="54"/>
        <v>50.8</v>
      </c>
      <c r="D466" s="36">
        <v>328</v>
      </c>
      <c r="E466" s="32">
        <f t="shared" si="55"/>
        <v>3.5545152096405386</v>
      </c>
      <c r="F466" s="28">
        <f t="shared" si="56"/>
        <v>0.17772576048202693</v>
      </c>
      <c r="G466" s="24"/>
      <c r="H466" s="40">
        <v>51</v>
      </c>
      <c r="I466" s="40">
        <v>37</v>
      </c>
      <c r="J466" s="40">
        <v>54</v>
      </c>
      <c r="K466" s="40">
        <v>55</v>
      </c>
      <c r="L466" s="40">
        <v>39</v>
      </c>
    </row>
    <row r="467" spans="1:12" ht="11.25">
      <c r="A467" s="25">
        <v>10</v>
      </c>
      <c r="B467" s="16">
        <v>18.5</v>
      </c>
      <c r="C467" s="16">
        <f t="shared" si="54"/>
        <v>46.99</v>
      </c>
      <c r="D467" s="36">
        <v>377</v>
      </c>
      <c r="E467" s="32">
        <f t="shared" si="55"/>
        <v>4.085525103763668</v>
      </c>
      <c r="F467" s="28">
        <f t="shared" si="56"/>
        <v>0.22083919479803613</v>
      </c>
      <c r="G467" s="24"/>
      <c r="H467" s="40">
        <v>51</v>
      </c>
      <c r="I467" s="40">
        <v>35</v>
      </c>
      <c r="J467" s="40">
        <v>54</v>
      </c>
      <c r="K467" s="40">
        <v>46</v>
      </c>
      <c r="L467" s="40">
        <v>52</v>
      </c>
    </row>
    <row r="468" spans="1:12" ht="12.75">
      <c r="A468" s="29" t="s">
        <v>20</v>
      </c>
      <c r="B468" s="30">
        <f>AVERAGE(B458:B467)</f>
        <v>15.6</v>
      </c>
      <c r="C468" s="30">
        <f>AVERAGE(C458:C467)</f>
        <v>39.624</v>
      </c>
      <c r="D468" s="52">
        <f>AVERAGE(D458:D467)</f>
        <v>272.3</v>
      </c>
      <c r="E468" s="30">
        <f>AVERAGE(E458:E467)</f>
        <v>2.9508978401985324</v>
      </c>
      <c r="F468" s="31">
        <f>AVERAGE(F458:F467)</f>
        <v>0.18521938985265268</v>
      </c>
      <c r="G468" s="24"/>
      <c r="H468" s="24"/>
      <c r="I468"/>
      <c r="J468"/>
      <c r="K468"/>
      <c r="L468" s="24"/>
    </row>
    <row r="469" spans="1:12" ht="12.75">
      <c r="A469"/>
      <c r="B469"/>
      <c r="C469"/>
      <c r="D469"/>
      <c r="E469"/>
      <c r="F469"/>
      <c r="G469"/>
      <c r="H469"/>
      <c r="I469" s="29" t="s">
        <v>13</v>
      </c>
      <c r="J469" s="24"/>
      <c r="K469" s="50">
        <f>AVERAGE(H458:L467)</f>
        <v>46.66</v>
      </c>
      <c r="L469"/>
    </row>
    <row r="472" spans="1:3" ht="11.25">
      <c r="A472" s="19" t="s">
        <v>73</v>
      </c>
      <c r="C472" s="20" t="s">
        <v>190</v>
      </c>
    </row>
    <row r="473" spans="1:7" ht="12.75">
      <c r="A473" s="19" t="s">
        <v>71</v>
      </c>
      <c r="B473"/>
      <c r="C473" s="19" t="s">
        <v>188</v>
      </c>
      <c r="F473" s="19" t="s">
        <v>74</v>
      </c>
      <c r="G473" s="3">
        <v>36637</v>
      </c>
    </row>
    <row r="474" spans="1:7" ht="11.25">
      <c r="A474" s="19" t="s">
        <v>72</v>
      </c>
      <c r="B474" s="19"/>
      <c r="C474" s="51" t="s">
        <v>189</v>
      </c>
      <c r="F474" s="19" t="s">
        <v>75</v>
      </c>
      <c r="G474" s="22" t="s">
        <v>55</v>
      </c>
    </row>
    <row r="476" spans="1:12" ht="11.25">
      <c r="A476" s="15"/>
      <c r="B476" s="23"/>
      <c r="C476" s="24"/>
      <c r="D476" s="53" t="s">
        <v>15</v>
      </c>
      <c r="E476" s="53"/>
      <c r="F476" s="30">
        <f>F488*K489</f>
        <v>17.46561087710215</v>
      </c>
      <c r="G476" s="29" t="s">
        <v>11</v>
      </c>
      <c r="H476" s="24"/>
      <c r="I476" s="24"/>
      <c r="J476" s="24"/>
      <c r="K476" s="24"/>
      <c r="L476" s="24"/>
    </row>
    <row r="477" spans="1:12" ht="11.25">
      <c r="A477" s="15"/>
      <c r="B477" s="4" t="s">
        <v>16</v>
      </c>
      <c r="C477" s="4" t="s">
        <v>45</v>
      </c>
      <c r="D477" s="4" t="s">
        <v>17</v>
      </c>
      <c r="E477" s="24" t="s">
        <v>170</v>
      </c>
      <c r="F477" s="26" t="s">
        <v>50</v>
      </c>
      <c r="H477" s="27" t="s">
        <v>19</v>
      </c>
      <c r="I477" s="27"/>
      <c r="J477" s="24"/>
      <c r="K477" s="24"/>
      <c r="L477" s="24"/>
    </row>
    <row r="478" spans="1:12" ht="11.25">
      <c r="A478" s="25">
        <v>1</v>
      </c>
      <c r="B478" s="16">
        <v>25.5</v>
      </c>
      <c r="C478" s="16">
        <f aca="true" t="shared" si="57" ref="C478:C487">B478*2.54</f>
        <v>64.77</v>
      </c>
      <c r="D478" s="36">
        <v>678</v>
      </c>
      <c r="E478" s="32">
        <f>D478/92.277</f>
        <v>7.347443024805748</v>
      </c>
      <c r="F478" s="28">
        <f>E478/B478</f>
        <v>0.2881350205806176</v>
      </c>
      <c r="G478" s="24"/>
      <c r="H478" s="40">
        <v>68</v>
      </c>
      <c r="I478" s="40">
        <v>81</v>
      </c>
      <c r="J478" s="40">
        <v>64</v>
      </c>
      <c r="K478" s="40">
        <v>83</v>
      </c>
      <c r="L478" s="40">
        <v>81</v>
      </c>
    </row>
    <row r="479" spans="1:12" ht="11.25">
      <c r="A479" s="25">
        <v>2</v>
      </c>
      <c r="B479" s="16">
        <v>25</v>
      </c>
      <c r="C479" s="16">
        <f t="shared" si="57"/>
        <v>63.5</v>
      </c>
      <c r="D479" s="36">
        <v>607</v>
      </c>
      <c r="E479" s="32">
        <f aca="true" t="shared" si="58" ref="E479:E487">D479/92.277</f>
        <v>6.578020525157949</v>
      </c>
      <c r="F479" s="28">
        <f aca="true" t="shared" si="59" ref="F479:F487">E479/B479</f>
        <v>0.26312082100631795</v>
      </c>
      <c r="G479" s="24"/>
      <c r="H479" s="40">
        <v>69</v>
      </c>
      <c r="I479" s="40">
        <v>82</v>
      </c>
      <c r="J479" s="40">
        <v>69</v>
      </c>
      <c r="K479" s="40">
        <v>80</v>
      </c>
      <c r="L479" s="40">
        <v>80</v>
      </c>
    </row>
    <row r="480" spans="1:12" ht="11.25">
      <c r="A480" s="25">
        <v>3</v>
      </c>
      <c r="B480" s="16">
        <v>15</v>
      </c>
      <c r="C480" s="16">
        <f t="shared" si="57"/>
        <v>38.1</v>
      </c>
      <c r="D480" s="36">
        <v>230</v>
      </c>
      <c r="E480" s="32">
        <f t="shared" si="58"/>
        <v>2.4924954213942803</v>
      </c>
      <c r="F480" s="28">
        <f t="shared" si="59"/>
        <v>0.16616636142628535</v>
      </c>
      <c r="G480" s="24"/>
      <c r="H480" s="40">
        <v>71</v>
      </c>
      <c r="I480" s="40">
        <v>86</v>
      </c>
      <c r="J480" s="40">
        <v>71</v>
      </c>
      <c r="K480" s="40">
        <v>77</v>
      </c>
      <c r="L480" s="40">
        <v>70</v>
      </c>
    </row>
    <row r="481" spans="1:12" ht="11.25">
      <c r="A481" s="25">
        <v>4</v>
      </c>
      <c r="B481" s="16">
        <v>20</v>
      </c>
      <c r="C481" s="16">
        <f t="shared" si="57"/>
        <v>50.8</v>
      </c>
      <c r="D481" s="36">
        <v>364</v>
      </c>
      <c r="E481" s="32">
        <f t="shared" si="58"/>
        <v>3.9446449277718174</v>
      </c>
      <c r="F481" s="28">
        <f t="shared" si="59"/>
        <v>0.19723224638859088</v>
      </c>
      <c r="G481" s="24"/>
      <c r="H481" s="40">
        <v>61</v>
      </c>
      <c r="I481" s="40">
        <v>86</v>
      </c>
      <c r="J481" s="40">
        <v>77</v>
      </c>
      <c r="K481" s="40">
        <v>77</v>
      </c>
      <c r="L481" s="40">
        <v>77</v>
      </c>
    </row>
    <row r="482" spans="1:12" ht="11.25">
      <c r="A482" s="25">
        <v>5</v>
      </c>
      <c r="B482" s="16">
        <v>30</v>
      </c>
      <c r="C482" s="16">
        <f t="shared" si="57"/>
        <v>76.2</v>
      </c>
      <c r="D482" s="36">
        <v>702</v>
      </c>
      <c r="E482" s="32">
        <f t="shared" si="58"/>
        <v>7.607529503559934</v>
      </c>
      <c r="F482" s="28">
        <f t="shared" si="59"/>
        <v>0.2535843167853311</v>
      </c>
      <c r="G482" s="24"/>
      <c r="H482" s="40">
        <v>63</v>
      </c>
      <c r="I482" s="40">
        <v>83</v>
      </c>
      <c r="J482" s="40">
        <v>83</v>
      </c>
      <c r="K482" s="40">
        <v>75</v>
      </c>
      <c r="L482" s="40">
        <v>61</v>
      </c>
    </row>
    <row r="483" spans="1:12" ht="11.25">
      <c r="A483" s="25">
        <v>6</v>
      </c>
      <c r="B483" s="16">
        <v>16</v>
      </c>
      <c r="C483" s="16">
        <f t="shared" si="57"/>
        <v>40.64</v>
      </c>
      <c r="D483" s="36">
        <v>352</v>
      </c>
      <c r="E483" s="32">
        <f t="shared" si="58"/>
        <v>3.8146016883947245</v>
      </c>
      <c r="F483" s="28">
        <f t="shared" si="59"/>
        <v>0.23841260552467028</v>
      </c>
      <c r="G483" s="24"/>
      <c r="H483" s="40">
        <v>68</v>
      </c>
      <c r="I483" s="40">
        <v>80</v>
      </c>
      <c r="J483" s="40">
        <v>82</v>
      </c>
      <c r="K483" s="40">
        <v>77</v>
      </c>
      <c r="L483" s="40">
        <v>65</v>
      </c>
    </row>
    <row r="484" spans="1:12" ht="11.25">
      <c r="A484" s="25">
        <v>7</v>
      </c>
      <c r="B484" s="16">
        <v>28</v>
      </c>
      <c r="C484" s="16">
        <f t="shared" si="57"/>
        <v>71.12</v>
      </c>
      <c r="D484" s="36">
        <v>522</v>
      </c>
      <c r="E484" s="32">
        <f t="shared" si="58"/>
        <v>5.6568809129035404</v>
      </c>
      <c r="F484" s="28">
        <f t="shared" si="59"/>
        <v>0.20203146117512644</v>
      </c>
      <c r="G484" s="24"/>
      <c r="H484" s="40">
        <v>80</v>
      </c>
      <c r="I484" s="40">
        <v>63</v>
      </c>
      <c r="J484" s="40">
        <v>86</v>
      </c>
      <c r="K484" s="40">
        <v>81</v>
      </c>
      <c r="L484" s="40">
        <v>60</v>
      </c>
    </row>
    <row r="485" spans="1:12" ht="11.25">
      <c r="A485" s="25">
        <v>8</v>
      </c>
      <c r="B485" s="16">
        <v>27.5</v>
      </c>
      <c r="C485" s="16">
        <f t="shared" si="57"/>
        <v>69.85</v>
      </c>
      <c r="D485" s="36">
        <v>559</v>
      </c>
      <c r="E485" s="32">
        <f t="shared" si="58"/>
        <v>6.057847567649577</v>
      </c>
      <c r="F485" s="28">
        <f t="shared" si="59"/>
        <v>0.22028536609634825</v>
      </c>
      <c r="G485" s="24"/>
      <c r="H485" s="40">
        <v>67</v>
      </c>
      <c r="I485" s="40">
        <v>63</v>
      </c>
      <c r="J485" s="40">
        <v>81</v>
      </c>
      <c r="K485" s="40">
        <v>79</v>
      </c>
      <c r="L485" s="40">
        <v>53</v>
      </c>
    </row>
    <row r="486" spans="1:12" ht="11.25">
      <c r="A486" s="25">
        <v>9</v>
      </c>
      <c r="B486" s="16">
        <v>26.5</v>
      </c>
      <c r="C486" s="16">
        <f t="shared" si="57"/>
        <v>67.31</v>
      </c>
      <c r="D486" s="36">
        <v>407</v>
      </c>
      <c r="E486" s="32">
        <f t="shared" si="58"/>
        <v>4.4106332022064</v>
      </c>
      <c r="F486" s="28">
        <f t="shared" si="59"/>
        <v>0.16643898876250565</v>
      </c>
      <c r="G486" s="24"/>
      <c r="H486" s="40">
        <v>72</v>
      </c>
      <c r="I486" s="40">
        <v>62</v>
      </c>
      <c r="J486" s="40">
        <v>85</v>
      </c>
      <c r="K486" s="40">
        <v>85</v>
      </c>
      <c r="L486" s="40">
        <v>62</v>
      </c>
    </row>
    <row r="487" spans="1:12" ht="11.25">
      <c r="A487" s="25">
        <v>10</v>
      </c>
      <c r="B487" s="16">
        <v>18.5</v>
      </c>
      <c r="C487" s="16">
        <f t="shared" si="57"/>
        <v>46.99</v>
      </c>
      <c r="D487" s="36">
        <v>613</v>
      </c>
      <c r="E487" s="32">
        <f t="shared" si="58"/>
        <v>6.643042144846495</v>
      </c>
      <c r="F487" s="28">
        <f t="shared" si="59"/>
        <v>0.3590833591808916</v>
      </c>
      <c r="G487" s="24"/>
      <c r="H487" s="40">
        <v>78</v>
      </c>
      <c r="I487" s="40">
        <v>68</v>
      </c>
      <c r="J487" s="40">
        <v>87</v>
      </c>
      <c r="K487" s="40">
        <v>75</v>
      </c>
      <c r="L487" s="40">
        <v>75</v>
      </c>
    </row>
    <row r="488" spans="1:12" ht="12.75">
      <c r="A488" s="29" t="s">
        <v>20</v>
      </c>
      <c r="B488" s="30">
        <f>AVERAGE(B478:B487)</f>
        <v>23.2</v>
      </c>
      <c r="C488" s="30">
        <f>AVERAGE(C478:C487)</f>
        <v>58.928</v>
      </c>
      <c r="D488" s="52">
        <f>AVERAGE(D478:D487)</f>
        <v>503.4</v>
      </c>
      <c r="E488" s="30">
        <f>AVERAGE(E478:E487)</f>
        <v>5.4553138918690465</v>
      </c>
      <c r="F488" s="31">
        <f>AVERAGE(F478:F487)</f>
        <v>0.2354490546926685</v>
      </c>
      <c r="G488" s="24"/>
      <c r="H488" s="24"/>
      <c r="I488"/>
      <c r="J488"/>
      <c r="K488"/>
      <c r="L488" s="24"/>
    </row>
    <row r="489" spans="1:12" ht="12.75">
      <c r="A489"/>
      <c r="B489"/>
      <c r="C489"/>
      <c r="D489"/>
      <c r="E489"/>
      <c r="F489"/>
      <c r="G489"/>
      <c r="H489"/>
      <c r="I489" s="29" t="s">
        <v>13</v>
      </c>
      <c r="J489" s="24"/>
      <c r="K489" s="50">
        <f>AVERAGE(H478:L487)</f>
        <v>74.18</v>
      </c>
      <c r="L489"/>
    </row>
    <row r="492" spans="1:3" ht="11.25">
      <c r="A492" s="19" t="s">
        <v>73</v>
      </c>
      <c r="C492" s="20" t="s">
        <v>191</v>
      </c>
    </row>
    <row r="493" spans="1:7" ht="12.75">
      <c r="A493" s="19" t="s">
        <v>71</v>
      </c>
      <c r="B493"/>
      <c r="C493" s="19" t="s">
        <v>192</v>
      </c>
      <c r="F493" s="19" t="s">
        <v>74</v>
      </c>
      <c r="G493" s="3">
        <v>36637</v>
      </c>
    </row>
    <row r="494" spans="1:7" ht="11.25">
      <c r="A494" s="19" t="s">
        <v>72</v>
      </c>
      <c r="B494" s="19"/>
      <c r="C494" s="51" t="s">
        <v>193</v>
      </c>
      <c r="F494" s="19" t="s">
        <v>75</v>
      </c>
      <c r="G494" s="22" t="s">
        <v>55</v>
      </c>
    </row>
    <row r="496" spans="1:12" ht="11.25">
      <c r="A496" s="15"/>
      <c r="B496" s="23"/>
      <c r="C496" s="24"/>
      <c r="D496" s="53" t="s">
        <v>15</v>
      </c>
      <c r="E496" s="53"/>
      <c r="F496" s="30">
        <f>F508*K509</f>
        <v>21.028889523979288</v>
      </c>
      <c r="G496" s="29" t="s">
        <v>11</v>
      </c>
      <c r="H496" s="24"/>
      <c r="I496" s="24"/>
      <c r="J496" s="24"/>
      <c r="K496" s="24"/>
      <c r="L496" s="24"/>
    </row>
    <row r="497" spans="1:12" ht="11.25">
      <c r="A497" s="15"/>
      <c r="B497" s="4" t="s">
        <v>16</v>
      </c>
      <c r="C497" s="4" t="s">
        <v>45</v>
      </c>
      <c r="D497" s="4" t="s">
        <v>17</v>
      </c>
      <c r="E497" s="24" t="s">
        <v>170</v>
      </c>
      <c r="F497" s="26" t="s">
        <v>50</v>
      </c>
      <c r="H497" s="27" t="s">
        <v>19</v>
      </c>
      <c r="I497" s="27"/>
      <c r="J497" s="24"/>
      <c r="K497" s="24"/>
      <c r="L497" s="24"/>
    </row>
    <row r="498" spans="1:12" ht="11.25">
      <c r="A498" s="25">
        <v>1</v>
      </c>
      <c r="B498" s="16">
        <v>25</v>
      </c>
      <c r="C498" s="16">
        <f aca="true" t="shared" si="60" ref="C498:C507">B498*2.54</f>
        <v>63.5</v>
      </c>
      <c r="D498" s="36">
        <v>507</v>
      </c>
      <c r="E498" s="32">
        <f>D498/92.277</f>
        <v>5.494326863682174</v>
      </c>
      <c r="F498" s="28">
        <f>E498/B498</f>
        <v>0.21977307454728695</v>
      </c>
      <c r="G498" s="24"/>
      <c r="H498" s="40">
        <v>40</v>
      </c>
      <c r="I498" s="40">
        <v>80</v>
      </c>
      <c r="J498" s="40">
        <v>48</v>
      </c>
      <c r="K498" s="40">
        <v>122</v>
      </c>
      <c r="L498" s="40">
        <v>122</v>
      </c>
    </row>
    <row r="499" spans="1:12" ht="11.25">
      <c r="A499" s="25">
        <v>2</v>
      </c>
      <c r="B499" s="16">
        <v>30</v>
      </c>
      <c r="C499" s="16">
        <f t="shared" si="60"/>
        <v>76.2</v>
      </c>
      <c r="D499" s="36">
        <v>546</v>
      </c>
      <c r="E499" s="32">
        <f aca="true" t="shared" si="61" ref="E499:E507">D499/92.277</f>
        <v>5.916967391657726</v>
      </c>
      <c r="F499" s="28">
        <f aca="true" t="shared" si="62" ref="F499:F507">E499/B499</f>
        <v>0.19723224638859088</v>
      </c>
      <c r="G499" s="24"/>
      <c r="H499" s="40">
        <v>41</v>
      </c>
      <c r="I499" s="40">
        <v>102</v>
      </c>
      <c r="J499" s="40">
        <v>56</v>
      </c>
      <c r="K499" s="40">
        <v>115</v>
      </c>
      <c r="L499" s="40">
        <v>113</v>
      </c>
    </row>
    <row r="500" spans="1:12" ht="11.25">
      <c r="A500" s="25">
        <v>3</v>
      </c>
      <c r="B500" s="16">
        <v>27</v>
      </c>
      <c r="C500" s="16">
        <f t="shared" si="60"/>
        <v>68.58</v>
      </c>
      <c r="D500" s="36">
        <v>504</v>
      </c>
      <c r="E500" s="32">
        <f t="shared" si="61"/>
        <v>5.461816053837901</v>
      </c>
      <c r="F500" s="28">
        <f t="shared" si="62"/>
        <v>0.20228948347547782</v>
      </c>
      <c r="G500" s="24"/>
      <c r="H500" s="40">
        <v>42</v>
      </c>
      <c r="I500" s="40">
        <v>63</v>
      </c>
      <c r="J500" s="40">
        <v>47</v>
      </c>
      <c r="K500" s="40">
        <v>119</v>
      </c>
      <c r="L500" s="40">
        <v>128</v>
      </c>
    </row>
    <row r="501" spans="1:12" ht="11.25">
      <c r="A501" s="25">
        <v>4</v>
      </c>
      <c r="B501" s="16">
        <v>31</v>
      </c>
      <c r="C501" s="16">
        <f t="shared" si="60"/>
        <v>78.74</v>
      </c>
      <c r="D501" s="36">
        <v>634</v>
      </c>
      <c r="E501" s="32">
        <f t="shared" si="61"/>
        <v>6.870617813756407</v>
      </c>
      <c r="F501" s="28">
        <f t="shared" si="62"/>
        <v>0.2216328327018196</v>
      </c>
      <c r="G501" s="24"/>
      <c r="H501" s="40">
        <v>31</v>
      </c>
      <c r="I501" s="40">
        <v>53</v>
      </c>
      <c r="J501" s="40">
        <v>37</v>
      </c>
      <c r="K501" s="40">
        <v>118</v>
      </c>
      <c r="L501" s="40">
        <v>117</v>
      </c>
    </row>
    <row r="502" spans="1:12" ht="11.25">
      <c r="A502" s="25">
        <v>5</v>
      </c>
      <c r="B502" s="16">
        <v>33</v>
      </c>
      <c r="C502" s="16">
        <f t="shared" si="60"/>
        <v>83.82000000000001</v>
      </c>
      <c r="D502" s="36">
        <v>700</v>
      </c>
      <c r="E502" s="32">
        <f t="shared" si="61"/>
        <v>7.5858556303304185</v>
      </c>
      <c r="F502" s="28">
        <f t="shared" si="62"/>
        <v>0.22987441304031572</v>
      </c>
      <c r="G502" s="24"/>
      <c r="H502" s="40">
        <v>40</v>
      </c>
      <c r="I502" s="40">
        <v>60</v>
      </c>
      <c r="J502" s="40">
        <v>117</v>
      </c>
      <c r="K502" s="40">
        <v>121</v>
      </c>
      <c r="L502" s="40">
        <v>111</v>
      </c>
    </row>
    <row r="503" spans="1:12" ht="11.25">
      <c r="A503" s="25">
        <v>6</v>
      </c>
      <c r="B503" s="16">
        <v>34</v>
      </c>
      <c r="C503" s="16">
        <f t="shared" si="60"/>
        <v>86.36</v>
      </c>
      <c r="D503" s="36">
        <v>751</v>
      </c>
      <c r="E503" s="32">
        <f t="shared" si="61"/>
        <v>8.138539397683063</v>
      </c>
      <c r="F503" s="28">
        <f t="shared" si="62"/>
        <v>0.23936880581420775</v>
      </c>
      <c r="G503" s="24"/>
      <c r="H503" s="40">
        <v>48</v>
      </c>
      <c r="I503" s="40">
        <v>54</v>
      </c>
      <c r="J503" s="40">
        <v>115</v>
      </c>
      <c r="K503" s="40">
        <v>124</v>
      </c>
      <c r="L503" s="40">
        <v>98</v>
      </c>
    </row>
    <row r="504" spans="1:12" ht="11.25">
      <c r="A504" s="25">
        <v>7</v>
      </c>
      <c r="B504" s="16">
        <v>39</v>
      </c>
      <c r="C504" s="16">
        <f t="shared" si="60"/>
        <v>99.06</v>
      </c>
      <c r="D504" s="36">
        <v>1024</v>
      </c>
      <c r="E504" s="32">
        <f t="shared" si="61"/>
        <v>11.097023093511925</v>
      </c>
      <c r="F504" s="28">
        <f t="shared" si="62"/>
        <v>0.284539053679793</v>
      </c>
      <c r="G504" s="24"/>
      <c r="H504" s="40">
        <v>51</v>
      </c>
      <c r="I504" s="40">
        <v>56</v>
      </c>
      <c r="J504" s="40">
        <v>112</v>
      </c>
      <c r="K504" s="40">
        <v>120</v>
      </c>
      <c r="L504" s="40">
        <v>90</v>
      </c>
    </row>
    <row r="505" spans="1:12" ht="11.25">
      <c r="A505" s="25">
        <v>8</v>
      </c>
      <c r="B505" s="16">
        <v>44</v>
      </c>
      <c r="C505" s="16">
        <f t="shared" si="60"/>
        <v>111.76</v>
      </c>
      <c r="D505" s="36">
        <v>1215</v>
      </c>
      <c r="E505" s="32">
        <f t="shared" si="61"/>
        <v>13.166877986930654</v>
      </c>
      <c r="F505" s="28">
        <f t="shared" si="62"/>
        <v>0.29924722697569667</v>
      </c>
      <c r="G505" s="24"/>
      <c r="H505" s="40">
        <v>58</v>
      </c>
      <c r="I505" s="40">
        <v>45</v>
      </c>
      <c r="J505" s="40">
        <v>115</v>
      </c>
      <c r="K505" s="40">
        <v>117</v>
      </c>
      <c r="L505" s="40">
        <v>90</v>
      </c>
    </row>
    <row r="506" spans="1:12" ht="11.25">
      <c r="A506" s="25">
        <v>9</v>
      </c>
      <c r="B506" s="16">
        <v>46</v>
      </c>
      <c r="C506" s="16">
        <f t="shared" si="60"/>
        <v>116.84</v>
      </c>
      <c r="D506" s="36">
        <v>1324</v>
      </c>
      <c r="E506" s="32">
        <f t="shared" si="61"/>
        <v>14.348104077939247</v>
      </c>
      <c r="F506" s="28">
        <f t="shared" si="62"/>
        <v>0.31191530604215756</v>
      </c>
      <c r="G506" s="24"/>
      <c r="H506" s="40">
        <v>57</v>
      </c>
      <c r="I506" s="40">
        <v>53</v>
      </c>
      <c r="J506" s="40">
        <v>118</v>
      </c>
      <c r="K506" s="40">
        <v>110</v>
      </c>
      <c r="L506" s="40">
        <v>96</v>
      </c>
    </row>
    <row r="507" spans="1:12" ht="11.25">
      <c r="A507" s="25">
        <v>10</v>
      </c>
      <c r="B507" s="16">
        <v>51</v>
      </c>
      <c r="C507" s="16">
        <f t="shared" si="60"/>
        <v>129.54</v>
      </c>
      <c r="D507" s="36">
        <v>1406</v>
      </c>
      <c r="E507" s="32">
        <f t="shared" si="61"/>
        <v>15.236732880349383</v>
      </c>
      <c r="F507" s="28">
        <f t="shared" si="62"/>
        <v>0.2987594682421448</v>
      </c>
      <c r="G507" s="24"/>
      <c r="H507" s="40">
        <v>65</v>
      </c>
      <c r="I507" s="40">
        <v>45</v>
      </c>
      <c r="J507" s="40">
        <v>112</v>
      </c>
      <c r="K507" s="40">
        <v>116</v>
      </c>
      <c r="L507" s="40">
        <v>90</v>
      </c>
    </row>
    <row r="508" spans="1:12" ht="12.75">
      <c r="A508" s="29" t="s">
        <v>20</v>
      </c>
      <c r="B508" s="30">
        <f>AVERAGE(B498:B507)</f>
        <v>36</v>
      </c>
      <c r="C508" s="30">
        <f>AVERAGE(C498:C507)</f>
        <v>91.44</v>
      </c>
      <c r="D508" s="52">
        <f>AVERAGE(D498:D507)</f>
        <v>861.1</v>
      </c>
      <c r="E508" s="30">
        <f>AVERAGE(E498:E507)</f>
        <v>9.331686118967891</v>
      </c>
      <c r="F508" s="31">
        <f>AVERAGE(F498:F507)</f>
        <v>0.25046319109074905</v>
      </c>
      <c r="G508" s="24"/>
      <c r="H508" s="24"/>
      <c r="I508"/>
      <c r="J508"/>
      <c r="K508"/>
      <c r="L508" s="24"/>
    </row>
    <row r="509" spans="1:12" ht="12.75">
      <c r="A509"/>
      <c r="B509"/>
      <c r="C509"/>
      <c r="D509"/>
      <c r="E509"/>
      <c r="F509"/>
      <c r="G509"/>
      <c r="H509"/>
      <c r="I509" s="29" t="s">
        <v>13</v>
      </c>
      <c r="J509" s="24"/>
      <c r="K509" s="50">
        <f>AVERAGE(H498:L507)</f>
        <v>83.96</v>
      </c>
      <c r="L509"/>
    </row>
    <row r="512" spans="1:3" ht="11.25">
      <c r="A512" s="19" t="s">
        <v>73</v>
      </c>
      <c r="C512" s="20" t="s">
        <v>196</v>
      </c>
    </row>
    <row r="513" spans="1:7" ht="12.75">
      <c r="A513" s="19" t="s">
        <v>71</v>
      </c>
      <c r="B513"/>
      <c r="C513" s="19" t="s">
        <v>194</v>
      </c>
      <c r="F513" s="19" t="s">
        <v>74</v>
      </c>
      <c r="G513" s="3">
        <v>36637</v>
      </c>
    </row>
    <row r="514" spans="1:7" ht="11.25">
      <c r="A514" s="19" t="s">
        <v>72</v>
      </c>
      <c r="B514" s="19"/>
      <c r="C514" s="51" t="s">
        <v>195</v>
      </c>
      <c r="F514" s="19" t="s">
        <v>75</v>
      </c>
      <c r="G514" s="22" t="s">
        <v>55</v>
      </c>
    </row>
    <row r="516" spans="1:12" ht="11.25">
      <c r="A516" s="15"/>
      <c r="B516" s="23"/>
      <c r="C516" s="24"/>
      <c r="D516" s="53" t="s">
        <v>15</v>
      </c>
      <c r="E516" s="53"/>
      <c r="F516" s="30">
        <f>F528*K529</f>
        <v>12.44123720565036</v>
      </c>
      <c r="G516" s="29" t="s">
        <v>11</v>
      </c>
      <c r="H516" s="24"/>
      <c r="I516" s="24"/>
      <c r="J516" s="24"/>
      <c r="K516" s="24"/>
      <c r="L516" s="24"/>
    </row>
    <row r="517" spans="1:12" ht="11.25">
      <c r="A517" s="15"/>
      <c r="B517" s="4" t="s">
        <v>16</v>
      </c>
      <c r="C517" s="4" t="s">
        <v>45</v>
      </c>
      <c r="D517" s="4" t="s">
        <v>17</v>
      </c>
      <c r="E517" s="24" t="s">
        <v>170</v>
      </c>
      <c r="F517" s="26" t="s">
        <v>50</v>
      </c>
      <c r="H517" s="27" t="s">
        <v>19</v>
      </c>
      <c r="I517" s="27"/>
      <c r="J517" s="24"/>
      <c r="K517" s="24"/>
      <c r="L517" s="24"/>
    </row>
    <row r="518" spans="1:12" ht="11.25">
      <c r="A518" s="25">
        <v>1</v>
      </c>
      <c r="B518" s="16">
        <v>27</v>
      </c>
      <c r="C518" s="16">
        <f aca="true" t="shared" si="63" ref="C518:C527">B518*2.54</f>
        <v>68.58</v>
      </c>
      <c r="D518" s="36">
        <v>533</v>
      </c>
      <c r="E518" s="32">
        <f>D518/92.277</f>
        <v>5.776087215665876</v>
      </c>
      <c r="F518" s="28">
        <f>E518/B518</f>
        <v>0.21392915613577318</v>
      </c>
      <c r="G518" s="24"/>
      <c r="H518" s="40">
        <v>73</v>
      </c>
      <c r="I518" s="40">
        <v>58</v>
      </c>
      <c r="J518" s="40">
        <v>61</v>
      </c>
      <c r="K518" s="40">
        <v>67</v>
      </c>
      <c r="L518" s="40">
        <v>73</v>
      </c>
    </row>
    <row r="519" spans="1:12" ht="11.25">
      <c r="A519" s="25">
        <v>2</v>
      </c>
      <c r="B519" s="16">
        <v>29</v>
      </c>
      <c r="C519" s="16">
        <f t="shared" si="63"/>
        <v>73.66</v>
      </c>
      <c r="D519" s="36">
        <v>538</v>
      </c>
      <c r="E519" s="32">
        <f aca="true" t="shared" si="64" ref="E519:E527">D519/92.277</f>
        <v>5.830271898739664</v>
      </c>
      <c r="F519" s="28">
        <f aca="true" t="shared" si="65" ref="F519:F527">E519/B519</f>
        <v>0.20104385857722978</v>
      </c>
      <c r="G519" s="24"/>
      <c r="H519" s="40">
        <v>74</v>
      </c>
      <c r="I519" s="40">
        <v>60</v>
      </c>
      <c r="J519" s="40">
        <v>62</v>
      </c>
      <c r="K519" s="40">
        <v>85</v>
      </c>
      <c r="L519" s="40">
        <v>65</v>
      </c>
    </row>
    <row r="520" spans="1:12" ht="11.25">
      <c r="A520" s="25">
        <v>3</v>
      </c>
      <c r="B520" s="16">
        <v>24</v>
      </c>
      <c r="C520" s="16">
        <f t="shared" si="63"/>
        <v>60.96</v>
      </c>
      <c r="D520" s="36">
        <v>409</v>
      </c>
      <c r="E520" s="32">
        <f t="shared" si="64"/>
        <v>4.432307075435916</v>
      </c>
      <c r="F520" s="28">
        <f t="shared" si="65"/>
        <v>0.1846794614764965</v>
      </c>
      <c r="G520" s="24"/>
      <c r="H520" s="40">
        <v>75</v>
      </c>
      <c r="I520" s="40">
        <v>59</v>
      </c>
      <c r="J520" s="40">
        <v>63</v>
      </c>
      <c r="K520" s="40">
        <v>68</v>
      </c>
      <c r="L520" s="40">
        <v>60</v>
      </c>
    </row>
    <row r="521" spans="1:12" ht="11.25">
      <c r="A521" s="25">
        <v>4</v>
      </c>
      <c r="B521" s="16">
        <v>24</v>
      </c>
      <c r="C521" s="16">
        <f t="shared" si="63"/>
        <v>60.96</v>
      </c>
      <c r="D521" s="36">
        <v>409</v>
      </c>
      <c r="E521" s="32">
        <f t="shared" si="64"/>
        <v>4.432307075435916</v>
      </c>
      <c r="F521" s="28">
        <f t="shared" si="65"/>
        <v>0.1846794614764965</v>
      </c>
      <c r="G521" s="24"/>
      <c r="H521" s="40">
        <v>68</v>
      </c>
      <c r="I521" s="40">
        <v>62</v>
      </c>
      <c r="J521" s="40">
        <v>72</v>
      </c>
      <c r="K521" s="40">
        <v>70</v>
      </c>
      <c r="L521" s="40">
        <v>65</v>
      </c>
    </row>
    <row r="522" spans="1:12" ht="11.25">
      <c r="A522" s="25">
        <v>5</v>
      </c>
      <c r="B522" s="16">
        <v>24</v>
      </c>
      <c r="C522" s="16">
        <f t="shared" si="63"/>
        <v>60.96</v>
      </c>
      <c r="D522" s="36">
        <v>428</v>
      </c>
      <c r="E522" s="32">
        <f t="shared" si="64"/>
        <v>4.638208871116313</v>
      </c>
      <c r="F522" s="28">
        <f t="shared" si="65"/>
        <v>0.1932587029631797</v>
      </c>
      <c r="G522" s="24"/>
      <c r="H522" s="40">
        <v>61</v>
      </c>
      <c r="I522" s="40">
        <v>63</v>
      </c>
      <c r="J522" s="40">
        <v>64</v>
      </c>
      <c r="K522" s="40">
        <v>69</v>
      </c>
      <c r="L522" s="40">
        <v>60</v>
      </c>
    </row>
    <row r="523" spans="1:12" ht="11.25">
      <c r="A523" s="25">
        <v>6</v>
      </c>
      <c r="B523" s="16">
        <v>22</v>
      </c>
      <c r="C523" s="16">
        <f t="shared" si="63"/>
        <v>55.88</v>
      </c>
      <c r="D523" s="36">
        <v>369</v>
      </c>
      <c r="E523" s="32">
        <f t="shared" si="64"/>
        <v>3.9988296108456063</v>
      </c>
      <c r="F523" s="28">
        <f t="shared" si="65"/>
        <v>0.18176498231116392</v>
      </c>
      <c r="G523" s="24"/>
      <c r="H523" s="40">
        <v>60</v>
      </c>
      <c r="I523" s="40">
        <v>61</v>
      </c>
      <c r="J523" s="40">
        <v>64</v>
      </c>
      <c r="K523" s="40">
        <v>72</v>
      </c>
      <c r="L523" s="40">
        <v>59</v>
      </c>
    </row>
    <row r="524" spans="1:12" ht="11.25">
      <c r="A524" s="25">
        <v>7</v>
      </c>
      <c r="B524" s="16">
        <v>20</v>
      </c>
      <c r="C524" s="16">
        <f t="shared" si="63"/>
        <v>50.8</v>
      </c>
      <c r="D524" s="36">
        <v>324</v>
      </c>
      <c r="E524" s="32">
        <f t="shared" si="64"/>
        <v>3.5111674631815077</v>
      </c>
      <c r="F524" s="28">
        <f t="shared" si="65"/>
        <v>0.17555837315907538</v>
      </c>
      <c r="G524" s="24"/>
      <c r="H524" s="40">
        <v>63</v>
      </c>
      <c r="I524" s="40">
        <v>58</v>
      </c>
      <c r="J524" s="40">
        <v>63</v>
      </c>
      <c r="K524" s="40">
        <v>63</v>
      </c>
      <c r="L524" s="40">
        <v>61</v>
      </c>
    </row>
    <row r="525" spans="1:12" ht="11.25">
      <c r="A525" s="25">
        <v>8</v>
      </c>
      <c r="B525" s="16">
        <v>22</v>
      </c>
      <c r="C525" s="16">
        <f t="shared" si="63"/>
        <v>55.88</v>
      </c>
      <c r="D525" s="36">
        <v>390</v>
      </c>
      <c r="E525" s="32">
        <f t="shared" si="64"/>
        <v>4.226405279755519</v>
      </c>
      <c r="F525" s="28">
        <f t="shared" si="65"/>
        <v>0.19210933089797813</v>
      </c>
      <c r="G525" s="24"/>
      <c r="H525" s="40">
        <v>59</v>
      </c>
      <c r="I525" s="40">
        <v>66</v>
      </c>
      <c r="J525" s="40">
        <v>69</v>
      </c>
      <c r="K525" s="40">
        <v>63</v>
      </c>
      <c r="L525" s="40">
        <v>59</v>
      </c>
    </row>
    <row r="526" spans="1:12" ht="11.25">
      <c r="A526" s="25">
        <v>9</v>
      </c>
      <c r="B526" s="16">
        <v>22</v>
      </c>
      <c r="C526" s="16">
        <f t="shared" si="63"/>
        <v>55.88</v>
      </c>
      <c r="D526" s="36">
        <v>385</v>
      </c>
      <c r="E526" s="32">
        <f t="shared" si="64"/>
        <v>4.17222059668173</v>
      </c>
      <c r="F526" s="28">
        <f t="shared" si="65"/>
        <v>0.18964639075826045</v>
      </c>
      <c r="G526" s="24"/>
      <c r="H526" s="40">
        <v>59</v>
      </c>
      <c r="I526" s="40">
        <v>63</v>
      </c>
      <c r="J526" s="40">
        <v>70</v>
      </c>
      <c r="K526" s="40">
        <v>59</v>
      </c>
      <c r="L526" s="40">
        <v>62</v>
      </c>
    </row>
    <row r="527" spans="1:12" ht="11.25">
      <c r="A527" s="25">
        <v>10</v>
      </c>
      <c r="B527" s="16">
        <v>32</v>
      </c>
      <c r="C527" s="16">
        <f t="shared" si="63"/>
        <v>81.28</v>
      </c>
      <c r="D527" s="36">
        <v>639</v>
      </c>
      <c r="E527" s="32">
        <f t="shared" si="64"/>
        <v>6.924802496830196</v>
      </c>
      <c r="F527" s="28">
        <f t="shared" si="65"/>
        <v>0.21640007802594363</v>
      </c>
      <c r="G527" s="24"/>
      <c r="H527" s="40">
        <v>58</v>
      </c>
      <c r="I527" s="40">
        <v>62</v>
      </c>
      <c r="J527" s="40">
        <v>63</v>
      </c>
      <c r="K527" s="40">
        <v>62</v>
      </c>
      <c r="L527" s="40">
        <v>63</v>
      </c>
    </row>
    <row r="528" spans="1:12" ht="12.75">
      <c r="A528" s="29" t="s">
        <v>20</v>
      </c>
      <c r="B528" s="30">
        <f>AVERAGE(B518:B527)</f>
        <v>24.6</v>
      </c>
      <c r="C528" s="30">
        <f>AVERAGE(C518:C527)</f>
        <v>62.484</v>
      </c>
      <c r="D528" s="52">
        <f>AVERAGE(D518:D527)</f>
        <v>442.4</v>
      </c>
      <c r="E528" s="30">
        <f>AVERAGE(E518:E527)</f>
        <v>4.794260758368824</v>
      </c>
      <c r="F528" s="31">
        <f>AVERAGE(F518:F527)</f>
        <v>0.19330697957815973</v>
      </c>
      <c r="G528" s="24"/>
      <c r="H528" s="24"/>
      <c r="I528"/>
      <c r="J528"/>
      <c r="K528"/>
      <c r="L528" s="24"/>
    </row>
    <row r="529" spans="1:12" ht="12.75">
      <c r="A529"/>
      <c r="B529"/>
      <c r="C529"/>
      <c r="D529"/>
      <c r="E529"/>
      <c r="F529"/>
      <c r="G529"/>
      <c r="H529"/>
      <c r="I529" s="29" t="s">
        <v>13</v>
      </c>
      <c r="J529" s="24"/>
      <c r="K529" s="50">
        <f>AVERAGE(H518:L527)</f>
        <v>64.36</v>
      </c>
      <c r="L529"/>
    </row>
    <row r="532" spans="1:3" ht="11.25">
      <c r="A532" s="19" t="s">
        <v>73</v>
      </c>
      <c r="C532" s="20" t="s">
        <v>199</v>
      </c>
    </row>
    <row r="533" spans="1:7" ht="12.75">
      <c r="A533" s="19" t="s">
        <v>71</v>
      </c>
      <c r="B533"/>
      <c r="C533" s="19" t="s">
        <v>197</v>
      </c>
      <c r="F533" s="19" t="s">
        <v>74</v>
      </c>
      <c r="G533" s="3">
        <v>36637</v>
      </c>
    </row>
    <row r="534" spans="1:7" ht="11.25">
      <c r="A534" s="19" t="s">
        <v>72</v>
      </c>
      <c r="B534" s="19"/>
      <c r="C534" s="51" t="s">
        <v>198</v>
      </c>
      <c r="F534" s="19" t="s">
        <v>75</v>
      </c>
      <c r="G534" s="22" t="s">
        <v>55</v>
      </c>
    </row>
    <row r="536" spans="1:12" ht="11.25">
      <c r="A536" s="15"/>
      <c r="B536" s="23"/>
      <c r="C536" s="24"/>
      <c r="D536" s="53" t="s">
        <v>15</v>
      </c>
      <c r="E536" s="53"/>
      <c r="F536" s="30">
        <f>F548*K549</f>
        <v>13.98358275654894</v>
      </c>
      <c r="G536" s="29" t="s">
        <v>11</v>
      </c>
      <c r="H536" s="24"/>
      <c r="I536" s="24"/>
      <c r="J536" s="24"/>
      <c r="K536" s="24"/>
      <c r="L536" s="24"/>
    </row>
    <row r="537" spans="1:12" ht="11.25">
      <c r="A537" s="15"/>
      <c r="B537" s="4" t="s">
        <v>16</v>
      </c>
      <c r="C537" s="4" t="s">
        <v>45</v>
      </c>
      <c r="D537" s="4" t="s">
        <v>17</v>
      </c>
      <c r="E537" s="24" t="s">
        <v>170</v>
      </c>
      <c r="F537" s="26" t="s">
        <v>50</v>
      </c>
      <c r="H537" s="27" t="s">
        <v>19</v>
      </c>
      <c r="I537" s="27"/>
      <c r="J537" s="24"/>
      <c r="K537" s="24"/>
      <c r="L537" s="24"/>
    </row>
    <row r="538" spans="1:12" ht="11.25">
      <c r="A538" s="25">
        <v>1</v>
      </c>
      <c r="B538" s="16">
        <v>27.5</v>
      </c>
      <c r="C538" s="16">
        <f aca="true" t="shared" si="66" ref="C538:C547">B538*2.54</f>
        <v>69.85</v>
      </c>
      <c r="D538" s="36">
        <v>563</v>
      </c>
      <c r="E538" s="32">
        <f>D538/92.277</f>
        <v>6.101195314108607</v>
      </c>
      <c r="F538" s="28">
        <f>E538/B538</f>
        <v>0.22186164778576753</v>
      </c>
      <c r="G538" s="24"/>
      <c r="H538" s="40">
        <v>58</v>
      </c>
      <c r="I538" s="40">
        <v>57</v>
      </c>
      <c r="J538" s="40">
        <v>48</v>
      </c>
      <c r="K538" s="40">
        <v>47</v>
      </c>
      <c r="L538" s="40">
        <v>45</v>
      </c>
    </row>
    <row r="539" spans="1:12" ht="11.25">
      <c r="A539" s="25">
        <v>2</v>
      </c>
      <c r="B539" s="16">
        <v>27.5</v>
      </c>
      <c r="C539" s="16">
        <f t="shared" si="66"/>
        <v>69.85</v>
      </c>
      <c r="D539" s="36"/>
      <c r="E539" s="32"/>
      <c r="F539" s="28"/>
      <c r="G539" s="24"/>
      <c r="H539" s="40">
        <v>50</v>
      </c>
      <c r="I539" s="40">
        <v>43</v>
      </c>
      <c r="J539" s="40">
        <v>66</v>
      </c>
      <c r="K539" s="40">
        <v>52</v>
      </c>
      <c r="L539" s="40">
        <v>40</v>
      </c>
    </row>
    <row r="540" spans="1:12" ht="11.25">
      <c r="A540" s="25">
        <v>3</v>
      </c>
      <c r="B540" s="16">
        <v>28</v>
      </c>
      <c r="C540" s="16">
        <f t="shared" si="66"/>
        <v>71.12</v>
      </c>
      <c r="D540" s="36">
        <v>643</v>
      </c>
      <c r="E540" s="32">
        <f aca="true" t="shared" si="67" ref="E540:E547">D540/92.277</f>
        <v>6.968150243289227</v>
      </c>
      <c r="F540" s="28">
        <f aca="true" t="shared" si="68" ref="F540:F547">E540/B540</f>
        <v>0.24886250868890095</v>
      </c>
      <c r="G540" s="24"/>
      <c r="H540" s="40">
        <v>67</v>
      </c>
      <c r="I540" s="40">
        <v>69</v>
      </c>
      <c r="J540" s="40">
        <v>67</v>
      </c>
      <c r="K540" s="40">
        <v>42</v>
      </c>
      <c r="L540" s="40">
        <v>46</v>
      </c>
    </row>
    <row r="541" spans="1:12" ht="11.25">
      <c r="A541" s="25">
        <v>4</v>
      </c>
      <c r="B541" s="16">
        <v>28.5</v>
      </c>
      <c r="C541" s="16">
        <f t="shared" si="66"/>
        <v>72.39</v>
      </c>
      <c r="D541" s="36">
        <v>635</v>
      </c>
      <c r="E541" s="32">
        <f t="shared" si="67"/>
        <v>6.881454750371165</v>
      </c>
      <c r="F541" s="28">
        <f t="shared" si="68"/>
        <v>0.24145455264460228</v>
      </c>
      <c r="G541" s="24"/>
      <c r="H541" s="40">
        <v>70</v>
      </c>
      <c r="I541" s="40">
        <v>70</v>
      </c>
      <c r="J541" s="40">
        <v>51</v>
      </c>
      <c r="K541" s="40">
        <v>37</v>
      </c>
      <c r="L541" s="40">
        <v>58</v>
      </c>
    </row>
    <row r="542" spans="1:12" ht="11.25">
      <c r="A542" s="25">
        <v>5</v>
      </c>
      <c r="B542" s="16">
        <v>26</v>
      </c>
      <c r="C542" s="16">
        <f t="shared" si="66"/>
        <v>66.04</v>
      </c>
      <c r="D542" s="36">
        <v>581</v>
      </c>
      <c r="E542" s="32">
        <f t="shared" si="67"/>
        <v>6.296260173174247</v>
      </c>
      <c r="F542" s="28">
        <f t="shared" si="68"/>
        <v>0.2421638528143941</v>
      </c>
      <c r="G542" s="24"/>
      <c r="H542" s="40">
        <v>50</v>
      </c>
      <c r="I542" s="40">
        <v>59</v>
      </c>
      <c r="J542" s="40">
        <v>54</v>
      </c>
      <c r="K542" s="40">
        <v>50</v>
      </c>
      <c r="L542" s="40">
        <v>58</v>
      </c>
    </row>
    <row r="543" spans="1:12" ht="11.25">
      <c r="A543" s="25">
        <v>6</v>
      </c>
      <c r="B543" s="16">
        <v>27.5</v>
      </c>
      <c r="C543" s="16">
        <f t="shared" si="66"/>
        <v>69.85</v>
      </c>
      <c r="D543" s="36">
        <v>736</v>
      </c>
      <c r="E543" s="32">
        <f t="shared" si="67"/>
        <v>7.9759853484616965</v>
      </c>
      <c r="F543" s="28">
        <f t="shared" si="68"/>
        <v>0.2900358308531526</v>
      </c>
      <c r="G543" s="24"/>
      <c r="H543" s="40">
        <v>65</v>
      </c>
      <c r="I543" s="40">
        <v>58</v>
      </c>
      <c r="J543" s="40">
        <v>66</v>
      </c>
      <c r="K543" s="40">
        <v>44</v>
      </c>
      <c r="L543" s="40">
        <v>52</v>
      </c>
    </row>
    <row r="544" spans="1:12" ht="11.25">
      <c r="A544" s="25">
        <v>7</v>
      </c>
      <c r="B544" s="16">
        <v>28</v>
      </c>
      <c r="C544" s="16">
        <f t="shared" si="66"/>
        <v>71.12</v>
      </c>
      <c r="D544" s="36">
        <v>720</v>
      </c>
      <c r="E544" s="32">
        <f t="shared" si="67"/>
        <v>7.802594362625573</v>
      </c>
      <c r="F544" s="28">
        <f t="shared" si="68"/>
        <v>0.27866408437948476</v>
      </c>
      <c r="G544" s="24"/>
      <c r="H544" s="40">
        <v>57</v>
      </c>
      <c r="I544" s="40">
        <v>53</v>
      </c>
      <c r="J544" s="40">
        <v>70</v>
      </c>
      <c r="K544" s="40">
        <v>46</v>
      </c>
      <c r="L544" s="40">
        <v>57</v>
      </c>
    </row>
    <row r="545" spans="1:12" ht="11.25">
      <c r="A545" s="25">
        <v>8</v>
      </c>
      <c r="B545" s="16">
        <v>23</v>
      </c>
      <c r="C545" s="16">
        <f t="shared" si="66"/>
        <v>58.42</v>
      </c>
      <c r="D545" s="36">
        <v>544</v>
      </c>
      <c r="E545" s="32">
        <f t="shared" si="67"/>
        <v>5.89529351842821</v>
      </c>
      <c r="F545" s="28">
        <f t="shared" si="68"/>
        <v>0.2563171094968787</v>
      </c>
      <c r="G545" s="24"/>
      <c r="H545" s="40">
        <v>68</v>
      </c>
      <c r="I545" s="40">
        <v>56</v>
      </c>
      <c r="J545" s="40">
        <v>70</v>
      </c>
      <c r="K545" s="40">
        <v>42</v>
      </c>
      <c r="L545" s="40">
        <v>72</v>
      </c>
    </row>
    <row r="546" spans="1:12" ht="11.25">
      <c r="A546" s="25">
        <v>9</v>
      </c>
      <c r="B546" s="16">
        <v>24</v>
      </c>
      <c r="C546" s="16">
        <f t="shared" si="66"/>
        <v>60.96</v>
      </c>
      <c r="D546" s="36">
        <v>562</v>
      </c>
      <c r="E546" s="32">
        <f t="shared" si="67"/>
        <v>6.09035837749385</v>
      </c>
      <c r="F546" s="28">
        <f t="shared" si="68"/>
        <v>0.25376493239557707</v>
      </c>
      <c r="G546" s="24"/>
      <c r="H546" s="40">
        <v>70</v>
      </c>
      <c r="I546" s="40">
        <v>55</v>
      </c>
      <c r="J546" s="40">
        <v>59</v>
      </c>
      <c r="K546" s="40">
        <v>25</v>
      </c>
      <c r="L546" s="40">
        <v>70</v>
      </c>
    </row>
    <row r="547" spans="1:12" ht="11.25">
      <c r="A547" s="25">
        <v>10</v>
      </c>
      <c r="B547" s="16">
        <v>25</v>
      </c>
      <c r="C547" s="16">
        <f t="shared" si="66"/>
        <v>63.5</v>
      </c>
      <c r="D547" s="36">
        <v>577</v>
      </c>
      <c r="E547" s="32">
        <f t="shared" si="67"/>
        <v>6.252912426715216</v>
      </c>
      <c r="F547" s="28">
        <f t="shared" si="68"/>
        <v>0.25011649706860867</v>
      </c>
      <c r="G547" s="24"/>
      <c r="H547" s="40">
        <v>68</v>
      </c>
      <c r="I547" s="40">
        <v>33</v>
      </c>
      <c r="J547" s="40">
        <v>48</v>
      </c>
      <c r="K547" s="40">
        <v>28</v>
      </c>
      <c r="L547" s="40">
        <v>70</v>
      </c>
    </row>
    <row r="548" spans="1:12" ht="12.75">
      <c r="A548" s="29" t="s">
        <v>20</v>
      </c>
      <c r="B548" s="30">
        <f>AVERAGE(B538:B547)</f>
        <v>26.5</v>
      </c>
      <c r="C548" s="30">
        <f>AVERAGE(C538:C547)</f>
        <v>67.31</v>
      </c>
      <c r="D548" s="52">
        <f>AVERAGE(D538:D547)</f>
        <v>617.8888888888889</v>
      </c>
      <c r="E548" s="30">
        <f>AVERAGE(E538:E547)</f>
        <v>6.696022723851978</v>
      </c>
      <c r="F548" s="31">
        <f>AVERAGE(F538:F547)</f>
        <v>0.2536934462363741</v>
      </c>
      <c r="G548" s="24"/>
      <c r="H548" s="24"/>
      <c r="I548"/>
      <c r="J548"/>
      <c r="K548"/>
      <c r="L548" s="24"/>
    </row>
    <row r="549" spans="1:12" ht="12.75">
      <c r="A549"/>
      <c r="B549"/>
      <c r="C549"/>
      <c r="D549"/>
      <c r="E549"/>
      <c r="F549"/>
      <c r="G549"/>
      <c r="H549"/>
      <c r="I549" s="29" t="s">
        <v>13</v>
      </c>
      <c r="J549" s="24"/>
      <c r="K549" s="50">
        <f>AVERAGE(H538:L547)</f>
        <v>55.12</v>
      </c>
      <c r="L549"/>
    </row>
    <row r="552" spans="1:3" ht="11.25">
      <c r="A552" s="19" t="s">
        <v>73</v>
      </c>
      <c r="C552" s="20" t="s">
        <v>202</v>
      </c>
    </row>
    <row r="553" spans="1:7" ht="12.75">
      <c r="A553" s="19" t="s">
        <v>71</v>
      </c>
      <c r="B553"/>
      <c r="C553" s="19" t="s">
        <v>200</v>
      </c>
      <c r="F553" s="19" t="s">
        <v>74</v>
      </c>
      <c r="G553" s="3">
        <v>36637</v>
      </c>
    </row>
    <row r="554" spans="1:7" ht="11.25">
      <c r="A554" s="19" t="s">
        <v>72</v>
      </c>
      <c r="B554" s="19"/>
      <c r="C554" s="51" t="s">
        <v>201</v>
      </c>
      <c r="F554" s="19" t="s">
        <v>75</v>
      </c>
      <c r="G554" s="22" t="s">
        <v>55</v>
      </c>
    </row>
    <row r="556" spans="1:12" ht="11.25">
      <c r="A556" s="15"/>
      <c r="B556" s="23"/>
      <c r="C556" s="24"/>
      <c r="D556" s="53" t="s">
        <v>15</v>
      </c>
      <c r="E556" s="53"/>
      <c r="F556" s="30">
        <f>F568*K569</f>
        <v>10.7408289142655</v>
      </c>
      <c r="G556" s="29" t="s">
        <v>11</v>
      </c>
      <c r="H556" s="24"/>
      <c r="I556" s="24"/>
      <c r="J556" s="24"/>
      <c r="K556" s="24"/>
      <c r="L556" s="24"/>
    </row>
    <row r="557" spans="1:12" ht="11.25">
      <c r="A557" s="15"/>
      <c r="B557" s="4" t="s">
        <v>16</v>
      </c>
      <c r="C557" s="4" t="s">
        <v>45</v>
      </c>
      <c r="D557" s="4" t="s">
        <v>17</v>
      </c>
      <c r="E557" s="24" t="s">
        <v>170</v>
      </c>
      <c r="F557" s="26" t="s">
        <v>50</v>
      </c>
      <c r="H557" s="27" t="s">
        <v>19</v>
      </c>
      <c r="I557" s="27"/>
      <c r="J557" s="24"/>
      <c r="K557" s="24"/>
      <c r="L557" s="24"/>
    </row>
    <row r="558" spans="1:12" ht="11.25">
      <c r="A558" s="25">
        <v>1</v>
      </c>
      <c r="B558" s="16">
        <v>11.5</v>
      </c>
      <c r="C558" s="16">
        <f aca="true" t="shared" si="69" ref="C558:C567">B558*2.54</f>
        <v>29.21</v>
      </c>
      <c r="D558" s="36">
        <v>208</v>
      </c>
      <c r="E558" s="32">
        <f>D558/92.277</f>
        <v>2.25408281586961</v>
      </c>
      <c r="F558" s="28">
        <f>E558/B558</f>
        <v>0.19600720137996608</v>
      </c>
      <c r="G558" s="24"/>
      <c r="H558" s="40">
        <v>24</v>
      </c>
      <c r="I558" s="40">
        <v>81</v>
      </c>
      <c r="J558" s="40">
        <v>59</v>
      </c>
      <c r="K558" s="40">
        <v>24</v>
      </c>
      <c r="L558" s="40">
        <v>32</v>
      </c>
    </row>
    <row r="559" spans="1:12" ht="11.25">
      <c r="A559" s="25">
        <v>2</v>
      </c>
      <c r="B559" s="16">
        <v>14.5</v>
      </c>
      <c r="C559" s="16">
        <f t="shared" si="69"/>
        <v>36.83</v>
      </c>
      <c r="D559" s="36">
        <v>288</v>
      </c>
      <c r="E559" s="32">
        <f>D559/92.277</f>
        <v>3.1210377450502294</v>
      </c>
      <c r="F559" s="28">
        <f>E559/B559</f>
        <v>0.2152439824172572</v>
      </c>
      <c r="G559" s="24"/>
      <c r="H559" s="40">
        <v>35</v>
      </c>
      <c r="I559" s="40">
        <v>76</v>
      </c>
      <c r="J559" s="40">
        <v>43</v>
      </c>
      <c r="K559" s="40">
        <v>22</v>
      </c>
      <c r="L559" s="40">
        <v>32</v>
      </c>
    </row>
    <row r="560" spans="1:12" ht="11.25">
      <c r="A560" s="25">
        <v>3</v>
      </c>
      <c r="B560" s="16">
        <v>26</v>
      </c>
      <c r="C560" s="16">
        <f t="shared" si="69"/>
        <v>66.04</v>
      </c>
      <c r="D560" s="36">
        <v>796</v>
      </c>
      <c r="E560" s="32">
        <f aca="true" t="shared" si="70" ref="E560:E567">D560/92.277</f>
        <v>8.626201545347161</v>
      </c>
      <c r="F560" s="28">
        <f aca="true" t="shared" si="71" ref="F560:F567">E560/B560</f>
        <v>0.33177698251335236</v>
      </c>
      <c r="G560" s="24"/>
      <c r="H560" s="40">
        <v>34</v>
      </c>
      <c r="I560" s="40">
        <v>78</v>
      </c>
      <c r="J560" s="40">
        <v>36</v>
      </c>
      <c r="K560" s="40">
        <v>34</v>
      </c>
      <c r="L560" s="40">
        <v>52</v>
      </c>
    </row>
    <row r="561" spans="1:12" ht="11.25">
      <c r="A561" s="25">
        <v>4</v>
      </c>
      <c r="B561" s="16">
        <v>9</v>
      </c>
      <c r="C561" s="16">
        <f t="shared" si="69"/>
        <v>22.86</v>
      </c>
      <c r="D561" s="36">
        <v>222</v>
      </c>
      <c r="E561" s="32">
        <f t="shared" si="70"/>
        <v>2.405799928476218</v>
      </c>
      <c r="F561" s="28">
        <f t="shared" si="71"/>
        <v>0.26731110316402423</v>
      </c>
      <c r="G561" s="24"/>
      <c r="H561" s="40">
        <v>35</v>
      </c>
      <c r="I561" s="40">
        <v>85</v>
      </c>
      <c r="J561" s="40">
        <v>28</v>
      </c>
      <c r="K561" s="40">
        <v>35</v>
      </c>
      <c r="L561" s="40">
        <v>18</v>
      </c>
    </row>
    <row r="562" spans="1:12" ht="11.25">
      <c r="A562" s="25">
        <v>5</v>
      </c>
      <c r="B562" s="16">
        <v>12.5</v>
      </c>
      <c r="C562" s="16">
        <f t="shared" si="69"/>
        <v>31.75</v>
      </c>
      <c r="D562" s="36">
        <v>271</v>
      </c>
      <c r="E562" s="32">
        <f t="shared" si="70"/>
        <v>2.9368098225993475</v>
      </c>
      <c r="F562" s="28">
        <f t="shared" si="71"/>
        <v>0.2349447858079478</v>
      </c>
      <c r="G562" s="24"/>
      <c r="H562" s="40">
        <v>33</v>
      </c>
      <c r="I562" s="40">
        <v>86</v>
      </c>
      <c r="J562" s="40">
        <v>33</v>
      </c>
      <c r="K562" s="40">
        <v>42</v>
      </c>
      <c r="L562" s="40">
        <v>39</v>
      </c>
    </row>
    <row r="563" spans="1:12" ht="11.25">
      <c r="A563" s="25">
        <v>6</v>
      </c>
      <c r="B563" s="16">
        <v>10</v>
      </c>
      <c r="C563" s="16">
        <f t="shared" si="69"/>
        <v>25.4</v>
      </c>
      <c r="D563" s="36">
        <v>204</v>
      </c>
      <c r="E563" s="32">
        <f t="shared" si="70"/>
        <v>2.210735069410579</v>
      </c>
      <c r="F563" s="28">
        <f t="shared" si="71"/>
        <v>0.22107350694105793</v>
      </c>
      <c r="G563" s="24"/>
      <c r="H563" s="40">
        <v>36</v>
      </c>
      <c r="I563" s="40">
        <v>84</v>
      </c>
      <c r="J563" s="40">
        <v>31</v>
      </c>
      <c r="K563" s="40">
        <v>34</v>
      </c>
      <c r="L563" s="40">
        <v>45</v>
      </c>
    </row>
    <row r="564" spans="1:12" ht="11.25">
      <c r="A564" s="25">
        <v>7</v>
      </c>
      <c r="B564" s="16">
        <v>13</v>
      </c>
      <c r="C564" s="16">
        <f t="shared" si="69"/>
        <v>33.02</v>
      </c>
      <c r="D564" s="36">
        <v>302</v>
      </c>
      <c r="E564" s="32">
        <f t="shared" si="70"/>
        <v>3.2727548576568375</v>
      </c>
      <c r="F564" s="28">
        <f t="shared" si="71"/>
        <v>0.2517503736659106</v>
      </c>
      <c r="G564" s="24"/>
      <c r="H564" s="40">
        <v>34</v>
      </c>
      <c r="I564" s="40">
        <v>76</v>
      </c>
      <c r="J564" s="40">
        <v>32</v>
      </c>
      <c r="K564" s="40">
        <v>38</v>
      </c>
      <c r="L564" s="40">
        <v>39</v>
      </c>
    </row>
    <row r="565" spans="1:12" ht="11.25">
      <c r="A565" s="25">
        <v>8</v>
      </c>
      <c r="B565" s="16">
        <v>12</v>
      </c>
      <c r="C565" s="16">
        <f t="shared" si="69"/>
        <v>30.48</v>
      </c>
      <c r="D565" s="36">
        <v>302</v>
      </c>
      <c r="E565" s="32">
        <f t="shared" si="70"/>
        <v>3.2727548576568375</v>
      </c>
      <c r="F565" s="28">
        <f t="shared" si="71"/>
        <v>0.27272957147140314</v>
      </c>
      <c r="G565" s="24"/>
      <c r="H565" s="40">
        <v>53</v>
      </c>
      <c r="I565" s="40">
        <v>84</v>
      </c>
      <c r="J565" s="40">
        <v>31</v>
      </c>
      <c r="K565" s="40">
        <v>12</v>
      </c>
      <c r="L565" s="40">
        <v>51</v>
      </c>
    </row>
    <row r="566" spans="1:12" ht="11.25">
      <c r="A566" s="25">
        <v>9</v>
      </c>
      <c r="B566" s="16">
        <v>13.5</v>
      </c>
      <c r="C566" s="16">
        <f t="shared" si="69"/>
        <v>34.29</v>
      </c>
      <c r="D566" s="36">
        <v>324</v>
      </c>
      <c r="E566" s="32">
        <f t="shared" si="70"/>
        <v>3.5111674631815077</v>
      </c>
      <c r="F566" s="28">
        <f t="shared" si="71"/>
        <v>0.2600864787541858</v>
      </c>
      <c r="G566" s="24"/>
      <c r="H566" s="40">
        <v>56</v>
      </c>
      <c r="I566" s="40">
        <v>65</v>
      </c>
      <c r="J566" s="40">
        <v>35</v>
      </c>
      <c r="K566" s="40">
        <v>30</v>
      </c>
      <c r="L566" s="40">
        <v>39</v>
      </c>
    </row>
    <row r="567" spans="1:12" ht="11.25">
      <c r="A567" s="25">
        <v>10</v>
      </c>
      <c r="B567" s="16">
        <v>8</v>
      </c>
      <c r="C567" s="16">
        <f t="shared" si="69"/>
        <v>20.32</v>
      </c>
      <c r="D567" s="36">
        <v>109</v>
      </c>
      <c r="E567" s="32">
        <f t="shared" si="70"/>
        <v>1.1812260910085937</v>
      </c>
      <c r="F567" s="28">
        <f t="shared" si="71"/>
        <v>0.1476532613760742</v>
      </c>
      <c r="G567" s="24"/>
      <c r="H567" s="40">
        <v>63</v>
      </c>
      <c r="I567" s="40">
        <v>63</v>
      </c>
      <c r="J567" s="40">
        <v>40</v>
      </c>
      <c r="K567" s="40">
        <v>33</v>
      </c>
      <c r="L567" s="40">
        <v>39</v>
      </c>
    </row>
    <row r="568" spans="1:12" ht="12.75">
      <c r="A568" s="29" t="s">
        <v>20</v>
      </c>
      <c r="B568" s="30">
        <f>AVERAGE(B558:B567)</f>
        <v>13</v>
      </c>
      <c r="C568" s="30">
        <f>AVERAGE(C558:C567)</f>
        <v>33.02</v>
      </c>
      <c r="D568" s="52">
        <f>AVERAGE(D558:D567)</f>
        <v>302.6</v>
      </c>
      <c r="E568" s="30">
        <f>AVERAGE(E558:E567)</f>
        <v>3.2792570196256925</v>
      </c>
      <c r="F568" s="31">
        <f>AVERAGE(F558:F567)</f>
        <v>0.2398577247491179</v>
      </c>
      <c r="G568" s="24"/>
      <c r="H568" s="24"/>
      <c r="I568"/>
      <c r="J568"/>
      <c r="K568"/>
      <c r="L568" s="24"/>
    </row>
    <row r="569" spans="1:12" ht="12.75">
      <c r="A569"/>
      <c r="B569"/>
      <c r="C569"/>
      <c r="D569"/>
      <c r="E569"/>
      <c r="F569"/>
      <c r="G569"/>
      <c r="H569"/>
      <c r="I569" s="29" t="s">
        <v>13</v>
      </c>
      <c r="J569" s="24"/>
      <c r="K569" s="50">
        <f>AVERAGE(H558:L567)</f>
        <v>44.78</v>
      </c>
      <c r="L569"/>
    </row>
    <row r="572" spans="1:3" ht="11.25">
      <c r="A572" s="19" t="s">
        <v>73</v>
      </c>
      <c r="C572" s="20" t="s">
        <v>205</v>
      </c>
    </row>
    <row r="573" spans="1:7" ht="12.75">
      <c r="A573" s="19" t="s">
        <v>71</v>
      </c>
      <c r="B573"/>
      <c r="C573" s="19" t="s">
        <v>203</v>
      </c>
      <c r="F573" s="19" t="s">
        <v>74</v>
      </c>
      <c r="G573" s="3">
        <v>36638</v>
      </c>
    </row>
    <row r="574" spans="1:7" ht="11.25">
      <c r="A574" s="19" t="s">
        <v>72</v>
      </c>
      <c r="B574" s="19"/>
      <c r="C574" s="51" t="s">
        <v>204</v>
      </c>
      <c r="F574" s="19" t="s">
        <v>75</v>
      </c>
      <c r="G574" s="22" t="s">
        <v>55</v>
      </c>
    </row>
    <row r="576" spans="1:12" ht="11.25">
      <c r="A576" s="15"/>
      <c r="B576" s="23"/>
      <c r="C576" s="24"/>
      <c r="D576" s="53" t="s">
        <v>15</v>
      </c>
      <c r="E576" s="53"/>
      <c r="F576" s="30">
        <f>F588*K589</f>
        <v>14.295095746621277</v>
      </c>
      <c r="G576" s="29" t="s">
        <v>11</v>
      </c>
      <c r="H576" s="24"/>
      <c r="I576" s="24"/>
      <c r="J576" s="24"/>
      <c r="K576" s="24"/>
      <c r="L576" s="24"/>
    </row>
    <row r="577" spans="1:12" ht="11.25">
      <c r="A577" s="15"/>
      <c r="B577" s="4" t="s">
        <v>16</v>
      </c>
      <c r="C577" s="4" t="s">
        <v>45</v>
      </c>
      <c r="D577" s="4" t="s">
        <v>17</v>
      </c>
      <c r="E577" s="24" t="s">
        <v>170</v>
      </c>
      <c r="F577" s="26" t="s">
        <v>50</v>
      </c>
      <c r="H577" s="27" t="s">
        <v>19</v>
      </c>
      <c r="I577" s="27"/>
      <c r="J577" s="24"/>
      <c r="K577" s="24"/>
      <c r="L577" s="24"/>
    </row>
    <row r="578" spans="1:12" ht="11.25">
      <c r="A578" s="25">
        <v>1</v>
      </c>
      <c r="B578" s="16">
        <v>22</v>
      </c>
      <c r="C578" s="16">
        <f aca="true" t="shared" si="72" ref="C578:C585">B578*2.54</f>
        <v>55.88</v>
      </c>
      <c r="D578" s="36">
        <v>503</v>
      </c>
      <c r="E578" s="32">
        <f>D578/92.277</f>
        <v>5.450979117223143</v>
      </c>
      <c r="F578" s="28">
        <f>E578/B578</f>
        <v>0.24777177805559744</v>
      </c>
      <c r="G578" s="24"/>
      <c r="H578" s="40">
        <v>63</v>
      </c>
      <c r="I578" s="40">
        <v>55</v>
      </c>
      <c r="J578" s="40">
        <v>74</v>
      </c>
      <c r="K578" s="40">
        <v>52</v>
      </c>
      <c r="L578" s="40">
        <v>84</v>
      </c>
    </row>
    <row r="579" spans="1:12" ht="11.25">
      <c r="A579" s="25">
        <v>2</v>
      </c>
      <c r="B579" s="16">
        <v>20</v>
      </c>
      <c r="C579" s="16">
        <f t="shared" si="72"/>
        <v>50.8</v>
      </c>
      <c r="D579" s="36">
        <v>439</v>
      </c>
      <c r="E579" s="32">
        <f>D579/92.277</f>
        <v>4.757415173878648</v>
      </c>
      <c r="F579" s="28">
        <f>E579/B579</f>
        <v>0.23787075869393243</v>
      </c>
      <c r="G579" s="24"/>
      <c r="H579" s="40">
        <v>67</v>
      </c>
      <c r="I579" s="40">
        <v>61</v>
      </c>
      <c r="J579" s="40">
        <v>78</v>
      </c>
      <c r="K579" s="40">
        <v>58</v>
      </c>
      <c r="L579" s="40">
        <v>81</v>
      </c>
    </row>
    <row r="580" spans="1:12" ht="11.25">
      <c r="A580" s="25">
        <v>3</v>
      </c>
      <c r="B580" s="16">
        <v>20.5</v>
      </c>
      <c r="C580" s="16">
        <f t="shared" si="72"/>
        <v>52.07</v>
      </c>
      <c r="D580" s="36">
        <v>410</v>
      </c>
      <c r="E580" s="32">
        <f aca="true" t="shared" si="73" ref="E580:E585">D580/92.277</f>
        <v>4.4431440120506736</v>
      </c>
      <c r="F580" s="28">
        <f aca="true" t="shared" si="74" ref="F580:F585">E580/B580</f>
        <v>0.2167387322951548</v>
      </c>
      <c r="G580" s="24"/>
      <c r="H580" s="40">
        <v>56</v>
      </c>
      <c r="I580" s="40">
        <v>49</v>
      </c>
      <c r="J580" s="40">
        <v>63</v>
      </c>
      <c r="K580" s="40">
        <v>60</v>
      </c>
      <c r="L580" s="40">
        <v>70</v>
      </c>
    </row>
    <row r="581" spans="1:12" ht="11.25">
      <c r="A581" s="25">
        <v>4</v>
      </c>
      <c r="B581" s="16">
        <v>27</v>
      </c>
      <c r="C581" s="16">
        <f t="shared" si="72"/>
        <v>68.58</v>
      </c>
      <c r="D581" s="36">
        <v>390</v>
      </c>
      <c r="E581" s="32">
        <f t="shared" si="73"/>
        <v>4.226405279755519</v>
      </c>
      <c r="F581" s="28">
        <f t="shared" si="74"/>
        <v>0.15653352887983404</v>
      </c>
      <c r="G581" s="24"/>
      <c r="H581" s="40">
        <v>58</v>
      </c>
      <c r="I581" s="40">
        <v>62</v>
      </c>
      <c r="J581" s="40">
        <v>72</v>
      </c>
      <c r="K581" s="40">
        <v>56</v>
      </c>
      <c r="L581" s="40">
        <v>63</v>
      </c>
    </row>
    <row r="582" spans="1:12" ht="11.25">
      <c r="A582" s="25">
        <v>5</v>
      </c>
      <c r="B582" s="16">
        <v>21.5</v>
      </c>
      <c r="C582" s="16">
        <f t="shared" si="72"/>
        <v>54.61</v>
      </c>
      <c r="D582" s="36">
        <v>426</v>
      </c>
      <c r="E582" s="32">
        <f t="shared" si="73"/>
        <v>4.616534997886797</v>
      </c>
      <c r="F582" s="28">
        <f t="shared" si="74"/>
        <v>0.21472255804124638</v>
      </c>
      <c r="G582" s="24"/>
      <c r="H582" s="40">
        <v>49</v>
      </c>
      <c r="I582" s="40">
        <v>59</v>
      </c>
      <c r="J582" s="40">
        <v>53</v>
      </c>
      <c r="K582" s="40">
        <v>56</v>
      </c>
      <c r="L582" s="40">
        <v>59</v>
      </c>
    </row>
    <row r="583" spans="1:12" ht="11.25">
      <c r="A583" s="25">
        <v>6</v>
      </c>
      <c r="B583" s="16">
        <v>29</v>
      </c>
      <c r="C583" s="16">
        <f t="shared" si="72"/>
        <v>73.66</v>
      </c>
      <c r="D583" s="36">
        <v>622</v>
      </c>
      <c r="E583" s="32">
        <f t="shared" si="73"/>
        <v>6.740574574379314</v>
      </c>
      <c r="F583" s="28">
        <f t="shared" si="74"/>
        <v>0.2324336060130798</v>
      </c>
      <c r="G583" s="24"/>
      <c r="H583" s="40">
        <v>58</v>
      </c>
      <c r="I583" s="40">
        <v>65</v>
      </c>
      <c r="J583" s="40">
        <v>72</v>
      </c>
      <c r="K583" s="40">
        <v>55</v>
      </c>
      <c r="L583" s="40">
        <v>49</v>
      </c>
    </row>
    <row r="584" spans="1:12" ht="11.25">
      <c r="A584" s="25">
        <v>7</v>
      </c>
      <c r="B584" s="16">
        <v>32.5</v>
      </c>
      <c r="C584" s="16">
        <f t="shared" si="72"/>
        <v>82.55</v>
      </c>
      <c r="D584" s="36">
        <v>830</v>
      </c>
      <c r="E584" s="32">
        <f t="shared" si="73"/>
        <v>8.994657390248925</v>
      </c>
      <c r="F584" s="28">
        <f t="shared" si="74"/>
        <v>0.27675868893073613</v>
      </c>
      <c r="G584" s="24"/>
      <c r="H584" s="40">
        <v>65</v>
      </c>
      <c r="I584" s="40">
        <v>72</v>
      </c>
      <c r="J584" s="40">
        <v>52</v>
      </c>
      <c r="K584" s="40">
        <v>51</v>
      </c>
      <c r="L584" s="40">
        <v>44</v>
      </c>
    </row>
    <row r="585" spans="1:12" ht="11.25">
      <c r="A585" s="25">
        <v>8</v>
      </c>
      <c r="B585" s="16">
        <v>28</v>
      </c>
      <c r="C585" s="16">
        <f t="shared" si="72"/>
        <v>71.12</v>
      </c>
      <c r="D585" s="36">
        <v>704</v>
      </c>
      <c r="E585" s="32">
        <f t="shared" si="73"/>
        <v>7.629203376789449</v>
      </c>
      <c r="F585" s="28">
        <f t="shared" si="74"/>
        <v>0.27247154917105176</v>
      </c>
      <c r="G585" s="24"/>
      <c r="H585" s="40">
        <v>63</v>
      </c>
      <c r="I585" s="40">
        <v>73</v>
      </c>
      <c r="J585" s="40">
        <v>63</v>
      </c>
      <c r="K585" s="40">
        <v>62</v>
      </c>
      <c r="L585" s="40">
        <v>57</v>
      </c>
    </row>
    <row r="586" spans="1:12" ht="11.25">
      <c r="A586" s="25">
        <v>9</v>
      </c>
      <c r="B586" s="16"/>
      <c r="C586" s="16"/>
      <c r="D586" s="36"/>
      <c r="E586" s="32"/>
      <c r="F586" s="28"/>
      <c r="G586" s="24"/>
      <c r="H586" s="40">
        <v>58</v>
      </c>
      <c r="I586" s="40">
        <v>59</v>
      </c>
      <c r="J586" s="40">
        <v>54</v>
      </c>
      <c r="K586" s="40">
        <v>85</v>
      </c>
      <c r="L586" s="40">
        <v>58</v>
      </c>
    </row>
    <row r="587" spans="1:12" ht="11.25">
      <c r="A587" s="25">
        <v>10</v>
      </c>
      <c r="B587" s="16"/>
      <c r="C587" s="16"/>
      <c r="D587" s="36"/>
      <c r="E587" s="32"/>
      <c r="F587" s="28"/>
      <c r="G587" s="24"/>
      <c r="H587" s="40">
        <v>56</v>
      </c>
      <c r="I587" s="40">
        <v>60</v>
      </c>
      <c r="J587" s="40">
        <v>48</v>
      </c>
      <c r="K587" s="40">
        <v>88</v>
      </c>
      <c r="L587" s="40">
        <v>57</v>
      </c>
    </row>
    <row r="588" spans="1:12" ht="12.75">
      <c r="A588" s="29" t="s">
        <v>20</v>
      </c>
      <c r="B588" s="30">
        <f>AVERAGE(B578:B587)</f>
        <v>25.0625</v>
      </c>
      <c r="C588" s="30">
        <f>AVERAGE(C578:C587)</f>
        <v>63.658750000000005</v>
      </c>
      <c r="D588" s="52">
        <f>AVERAGE(D578:D587)</f>
        <v>540.5</v>
      </c>
      <c r="E588" s="30">
        <f>AVERAGE(E578:E587)</f>
        <v>5.857364240276559</v>
      </c>
      <c r="F588" s="31">
        <f>AVERAGE(F578:F587)</f>
        <v>0.2319126500100791</v>
      </c>
      <c r="G588" s="24"/>
      <c r="H588" s="24"/>
      <c r="I588"/>
      <c r="J588"/>
      <c r="K588"/>
      <c r="L588" s="24"/>
    </row>
    <row r="589" spans="1:12" ht="12.75">
      <c r="A589"/>
      <c r="B589"/>
      <c r="C589"/>
      <c r="D589"/>
      <c r="E589"/>
      <c r="F589"/>
      <c r="G589"/>
      <c r="H589"/>
      <c r="I589" s="29" t="s">
        <v>13</v>
      </c>
      <c r="J589" s="24"/>
      <c r="K589" s="50">
        <f>AVERAGE(H578:L587)</f>
        <v>61.64</v>
      </c>
      <c r="L589"/>
    </row>
    <row r="592" spans="1:3" ht="11.25">
      <c r="A592" s="19" t="s">
        <v>73</v>
      </c>
      <c r="C592" s="20" t="s">
        <v>214</v>
      </c>
    </row>
    <row r="593" spans="1:7" ht="12.75">
      <c r="A593" s="19" t="s">
        <v>71</v>
      </c>
      <c r="B593"/>
      <c r="C593" s="19" t="s">
        <v>241</v>
      </c>
      <c r="F593" s="19" t="s">
        <v>74</v>
      </c>
      <c r="G593" s="3">
        <v>36638</v>
      </c>
    </row>
    <row r="594" spans="1:7" ht="12.75">
      <c r="A594" s="19" t="s">
        <v>72</v>
      </c>
      <c r="B594"/>
      <c r="C594" s="51" t="s">
        <v>240</v>
      </c>
      <c r="F594" s="19" t="s">
        <v>75</v>
      </c>
      <c r="G594" s="22" t="s">
        <v>55</v>
      </c>
    </row>
    <row r="596" spans="1:12" ht="11.25">
      <c r="A596" s="15"/>
      <c r="B596" s="23"/>
      <c r="C596" s="24"/>
      <c r="D596" s="53" t="s">
        <v>15</v>
      </c>
      <c r="E596" s="53"/>
      <c r="F596" s="30">
        <f>F608*K609</f>
        <v>12.94490850126307</v>
      </c>
      <c r="G596" s="29" t="s">
        <v>11</v>
      </c>
      <c r="H596" s="24"/>
      <c r="I596" s="24"/>
      <c r="J596" s="24"/>
      <c r="K596" s="24"/>
      <c r="L596" s="24"/>
    </row>
    <row r="597" spans="1:12" ht="11.25">
      <c r="A597" s="15"/>
      <c r="B597" s="4" t="s">
        <v>16</v>
      </c>
      <c r="C597" s="4" t="s">
        <v>45</v>
      </c>
      <c r="D597" s="4" t="s">
        <v>17</v>
      </c>
      <c r="E597" s="24" t="s">
        <v>170</v>
      </c>
      <c r="F597" s="26" t="s">
        <v>50</v>
      </c>
      <c r="H597" s="27" t="s">
        <v>19</v>
      </c>
      <c r="I597" s="27"/>
      <c r="J597" s="24"/>
      <c r="K597" s="24"/>
      <c r="L597" s="24"/>
    </row>
    <row r="598" spans="1:12" ht="11.25">
      <c r="A598" s="25">
        <v>1</v>
      </c>
      <c r="B598" s="16">
        <v>22</v>
      </c>
      <c r="C598" s="16">
        <f aca="true" t="shared" si="75" ref="C598:C607">B598*2.54</f>
        <v>55.88</v>
      </c>
      <c r="D598" s="36">
        <v>387</v>
      </c>
      <c r="E598" s="32">
        <f>D598/92.277</f>
        <v>4.193894469911245</v>
      </c>
      <c r="F598" s="28">
        <f>E598/B598</f>
        <v>0.1906315668141475</v>
      </c>
      <c r="G598" s="24"/>
      <c r="H598" s="40">
        <v>67</v>
      </c>
      <c r="I598" s="40">
        <v>40</v>
      </c>
      <c r="J598" s="40">
        <v>72</v>
      </c>
      <c r="K598" s="40">
        <v>68</v>
      </c>
      <c r="L598" s="40">
        <v>66</v>
      </c>
    </row>
    <row r="599" spans="1:12" ht="11.25">
      <c r="A599" s="25">
        <v>2</v>
      </c>
      <c r="B599" s="16">
        <v>20.5</v>
      </c>
      <c r="C599" s="16">
        <f t="shared" si="75"/>
        <v>52.07</v>
      </c>
      <c r="D599" s="36">
        <v>351</v>
      </c>
      <c r="E599" s="32">
        <f>D599/92.277</f>
        <v>3.803764751779967</v>
      </c>
      <c r="F599" s="28">
        <f>E599/B599</f>
        <v>0.18554950008682766</v>
      </c>
      <c r="G599" s="24"/>
      <c r="H599" s="40">
        <v>75</v>
      </c>
      <c r="I599" s="40">
        <v>41</v>
      </c>
      <c r="J599" s="40">
        <v>76</v>
      </c>
      <c r="K599" s="40">
        <v>66</v>
      </c>
      <c r="L599" s="40">
        <v>67</v>
      </c>
    </row>
    <row r="600" spans="1:12" ht="11.25">
      <c r="A600" s="25">
        <v>3</v>
      </c>
      <c r="B600" s="16">
        <v>16</v>
      </c>
      <c r="C600" s="16">
        <f t="shared" si="75"/>
        <v>40.64</v>
      </c>
      <c r="D600" s="36">
        <v>229</v>
      </c>
      <c r="E600" s="32">
        <f aca="true" t="shared" si="76" ref="E600:E607">D600/92.277</f>
        <v>2.4816584847795227</v>
      </c>
      <c r="F600" s="28">
        <f aca="true" t="shared" si="77" ref="F600:F607">E600/B600</f>
        <v>0.15510365529872017</v>
      </c>
      <c r="G600" s="24"/>
      <c r="H600" s="40">
        <v>65</v>
      </c>
      <c r="I600" s="40">
        <v>46</v>
      </c>
      <c r="J600" s="40">
        <v>77</v>
      </c>
      <c r="K600" s="40">
        <v>68</v>
      </c>
      <c r="L600" s="40">
        <v>71</v>
      </c>
    </row>
    <row r="601" spans="1:12" ht="11.25">
      <c r="A601" s="25">
        <v>4</v>
      </c>
      <c r="B601" s="16">
        <v>23</v>
      </c>
      <c r="C601" s="16">
        <f t="shared" si="75"/>
        <v>58.42</v>
      </c>
      <c r="D601" s="36">
        <v>439</v>
      </c>
      <c r="E601" s="32">
        <f t="shared" si="76"/>
        <v>4.757415173878648</v>
      </c>
      <c r="F601" s="28">
        <f t="shared" si="77"/>
        <v>0.20684413799472384</v>
      </c>
      <c r="G601" s="24"/>
      <c r="H601" s="40">
        <v>64</v>
      </c>
      <c r="I601" s="40">
        <v>52</v>
      </c>
      <c r="J601" s="40">
        <v>71</v>
      </c>
      <c r="K601" s="40">
        <v>69</v>
      </c>
      <c r="L601" s="40">
        <v>75</v>
      </c>
    </row>
    <row r="602" spans="1:12" ht="11.25">
      <c r="A602" s="25">
        <v>5</v>
      </c>
      <c r="B602" s="16">
        <v>22</v>
      </c>
      <c r="C602" s="16">
        <f t="shared" si="75"/>
        <v>55.88</v>
      </c>
      <c r="D602" s="36">
        <v>468</v>
      </c>
      <c r="E602" s="32">
        <f t="shared" si="76"/>
        <v>5.071686335706622</v>
      </c>
      <c r="F602" s="28">
        <f t="shared" si="77"/>
        <v>0.23053119707757375</v>
      </c>
      <c r="G602" s="24"/>
      <c r="H602" s="40">
        <v>58</v>
      </c>
      <c r="I602" s="40">
        <v>69</v>
      </c>
      <c r="J602" s="40">
        <v>72</v>
      </c>
      <c r="K602" s="40">
        <v>75</v>
      </c>
      <c r="L602" s="40">
        <v>72</v>
      </c>
    </row>
    <row r="603" spans="1:12" ht="11.25">
      <c r="A603" s="25">
        <v>6</v>
      </c>
      <c r="B603" s="16">
        <v>26</v>
      </c>
      <c r="C603" s="16">
        <f t="shared" si="75"/>
        <v>66.04</v>
      </c>
      <c r="D603" s="36">
        <v>525</v>
      </c>
      <c r="E603" s="32">
        <f t="shared" si="76"/>
        <v>5.689391722747813</v>
      </c>
      <c r="F603" s="28">
        <f t="shared" si="77"/>
        <v>0.21882275856722358</v>
      </c>
      <c r="G603" s="24"/>
      <c r="H603" s="40">
        <v>57</v>
      </c>
      <c r="I603" s="40">
        <v>68</v>
      </c>
      <c r="J603" s="40">
        <v>68</v>
      </c>
      <c r="K603" s="40">
        <v>72</v>
      </c>
      <c r="L603" s="40">
        <v>65</v>
      </c>
    </row>
    <row r="604" spans="1:12" ht="11.25">
      <c r="A604" s="25">
        <v>7</v>
      </c>
      <c r="B604" s="16">
        <v>26</v>
      </c>
      <c r="C604" s="16">
        <f t="shared" si="75"/>
        <v>66.04</v>
      </c>
      <c r="D604" s="36">
        <v>461</v>
      </c>
      <c r="E604" s="32">
        <f t="shared" si="76"/>
        <v>4.995827779403318</v>
      </c>
      <c r="F604" s="28">
        <f t="shared" si="77"/>
        <v>0.192147222284743</v>
      </c>
      <c r="G604" s="24"/>
      <c r="H604" s="40">
        <v>52</v>
      </c>
      <c r="I604" s="40">
        <v>61</v>
      </c>
      <c r="J604" s="40">
        <v>67</v>
      </c>
      <c r="K604" s="40">
        <v>67</v>
      </c>
      <c r="L604" s="40">
        <v>62</v>
      </c>
    </row>
    <row r="605" spans="1:12" ht="11.25">
      <c r="A605" s="25">
        <v>8</v>
      </c>
      <c r="B605" s="16">
        <v>27</v>
      </c>
      <c r="C605" s="16">
        <f t="shared" si="75"/>
        <v>68.58</v>
      </c>
      <c r="D605" s="36">
        <v>561</v>
      </c>
      <c r="E605" s="32">
        <f t="shared" si="76"/>
        <v>6.079521440879092</v>
      </c>
      <c r="F605" s="28">
        <f t="shared" si="77"/>
        <v>0.22516746077329972</v>
      </c>
      <c r="G605" s="24"/>
      <c r="H605" s="40">
        <v>44</v>
      </c>
      <c r="I605" s="40">
        <v>62</v>
      </c>
      <c r="J605" s="40">
        <v>70</v>
      </c>
      <c r="K605" s="40">
        <v>57</v>
      </c>
      <c r="L605" s="40">
        <v>61</v>
      </c>
    </row>
    <row r="606" spans="1:12" ht="11.25">
      <c r="A606" s="25">
        <v>9</v>
      </c>
      <c r="B606" s="16">
        <v>27</v>
      </c>
      <c r="C606" s="16">
        <f t="shared" si="75"/>
        <v>68.58</v>
      </c>
      <c r="D606" s="36">
        <v>526</v>
      </c>
      <c r="E606" s="32">
        <f t="shared" si="76"/>
        <v>5.700228659362572</v>
      </c>
      <c r="F606" s="28">
        <f t="shared" si="77"/>
        <v>0.21111957997639155</v>
      </c>
      <c r="G606" s="24"/>
      <c r="H606" s="40">
        <v>41</v>
      </c>
      <c r="I606" s="40">
        <v>59</v>
      </c>
      <c r="J606" s="40">
        <v>71</v>
      </c>
      <c r="K606" s="40">
        <v>54</v>
      </c>
      <c r="L606" s="40">
        <v>64</v>
      </c>
    </row>
    <row r="607" spans="1:12" ht="11.25">
      <c r="A607" s="25">
        <v>10</v>
      </c>
      <c r="B607" s="16">
        <v>27</v>
      </c>
      <c r="C607" s="16">
        <f t="shared" si="75"/>
        <v>68.58</v>
      </c>
      <c r="D607" s="36">
        <v>574</v>
      </c>
      <c r="E607" s="32">
        <f t="shared" si="76"/>
        <v>6.220401616870943</v>
      </c>
      <c r="F607" s="28">
        <f t="shared" si="77"/>
        <v>0.23038524506929417</v>
      </c>
      <c r="G607" s="24"/>
      <c r="H607" s="40">
        <v>42</v>
      </c>
      <c r="I607" s="40">
        <v>63</v>
      </c>
      <c r="J607" s="40">
        <v>66</v>
      </c>
      <c r="K607" s="40">
        <v>67</v>
      </c>
      <c r="L607" s="40">
        <v>61</v>
      </c>
    </row>
    <row r="608" spans="1:12" ht="12.75">
      <c r="A608" s="29" t="s">
        <v>20</v>
      </c>
      <c r="B608" s="30">
        <f>AVERAGE(B598:B607)</f>
        <v>23.65</v>
      </c>
      <c r="C608" s="30">
        <f>AVERAGE(C598:C607)</f>
        <v>60.071000000000005</v>
      </c>
      <c r="D608" s="52">
        <f>AVERAGE(D598:D607)</f>
        <v>452.1</v>
      </c>
      <c r="E608" s="30">
        <f>AVERAGE(E598:E607)</f>
        <v>4.899379043531974</v>
      </c>
      <c r="F608" s="31">
        <f>AVERAGE(F598:F607)</f>
        <v>0.2046302323942945</v>
      </c>
      <c r="G608" s="24"/>
      <c r="H608" s="24"/>
      <c r="I608"/>
      <c r="J608"/>
      <c r="K608"/>
      <c r="L608" s="24"/>
    </row>
    <row r="609" spans="1:12" ht="12.75">
      <c r="A609"/>
      <c r="B609"/>
      <c r="C609"/>
      <c r="D609"/>
      <c r="E609"/>
      <c r="F609"/>
      <c r="G609"/>
      <c r="H609"/>
      <c r="I609" s="29" t="s">
        <v>13</v>
      </c>
      <c r="J609" s="24"/>
      <c r="K609" s="50">
        <f>AVERAGE(H598:L607)</f>
        <v>63.26</v>
      </c>
      <c r="L609"/>
    </row>
    <row r="610" spans="1:12" ht="12.75">
      <c r="A610"/>
      <c r="B610"/>
      <c r="C610"/>
      <c r="D610"/>
      <c r="E610"/>
      <c r="F610"/>
      <c r="G610"/>
      <c r="H610"/>
      <c r="I610" s="29"/>
      <c r="J610" s="24"/>
      <c r="K610" s="50"/>
      <c r="L610"/>
    </row>
    <row r="611" spans="1:12" ht="12.75">
      <c r="A611"/>
      <c r="B611"/>
      <c r="C611"/>
      <c r="D611"/>
      <c r="E611"/>
      <c r="F611"/>
      <c r="G611"/>
      <c r="H611"/>
      <c r="I611" s="29"/>
      <c r="J611" s="24"/>
      <c r="K611" s="50"/>
      <c r="L611"/>
    </row>
    <row r="612" spans="1:3" ht="11.25">
      <c r="A612" s="19" t="s">
        <v>73</v>
      </c>
      <c r="C612" s="20" t="s">
        <v>206</v>
      </c>
    </row>
    <row r="613" spans="1:7" ht="12.75">
      <c r="A613" s="19" t="s">
        <v>71</v>
      </c>
      <c r="B613"/>
      <c r="C613" s="19" t="s">
        <v>238</v>
      </c>
      <c r="F613" s="19" t="s">
        <v>74</v>
      </c>
      <c r="G613" s="3">
        <v>36638</v>
      </c>
    </row>
    <row r="614" spans="1:7" ht="12.75">
      <c r="A614" s="19" t="s">
        <v>72</v>
      </c>
      <c r="B614"/>
      <c r="C614" s="51" t="s">
        <v>239</v>
      </c>
      <c r="F614" s="19" t="s">
        <v>75</v>
      </c>
      <c r="G614" s="22" t="s">
        <v>55</v>
      </c>
    </row>
    <row r="616" spans="1:7" ht="11.25">
      <c r="A616" s="33">
        <v>36638</v>
      </c>
      <c r="B616" s="22">
        <v>0.5</v>
      </c>
      <c r="D616" s="65" t="s">
        <v>15</v>
      </c>
      <c r="E616" s="65"/>
      <c r="F616" s="37">
        <f>K629*F628</f>
        <v>12.731959081661218</v>
      </c>
      <c r="G616" s="19" t="s">
        <v>11</v>
      </c>
    </row>
    <row r="617" spans="1:12" ht="11.25">
      <c r="A617" s="3"/>
      <c r="B617" s="4" t="s">
        <v>16</v>
      </c>
      <c r="D617" s="4" t="s">
        <v>17</v>
      </c>
      <c r="E617" s="24" t="s">
        <v>170</v>
      </c>
      <c r="F617" s="26" t="s">
        <v>50</v>
      </c>
      <c r="H617" s="27" t="s">
        <v>19</v>
      </c>
      <c r="I617" s="27"/>
      <c r="J617" s="27"/>
      <c r="K617" s="27"/>
      <c r="L617" s="27"/>
    </row>
    <row r="618" spans="1:17" ht="11.25">
      <c r="A618" s="25">
        <v>1</v>
      </c>
      <c r="B618" s="34">
        <v>21.5</v>
      </c>
      <c r="C618" s="34">
        <f>B618*2.54</f>
        <v>54.61</v>
      </c>
      <c r="D618" s="25">
        <v>463</v>
      </c>
      <c r="E618" s="35">
        <f aca="true" t="shared" si="78" ref="E618:E627">D618/92.277</f>
        <v>5.017501652632833</v>
      </c>
      <c r="F618" s="35">
        <f>E618/B618</f>
        <v>0.23337216988989923</v>
      </c>
      <c r="H618" s="36">
        <v>72</v>
      </c>
      <c r="I618" s="36">
        <v>47</v>
      </c>
      <c r="J618" s="36">
        <v>62</v>
      </c>
      <c r="K618" s="36">
        <v>58</v>
      </c>
      <c r="L618" s="36">
        <v>40</v>
      </c>
      <c r="M618" s="36"/>
      <c r="N618" s="36"/>
      <c r="O618" s="36"/>
      <c r="P618" s="36"/>
      <c r="Q618" s="36"/>
    </row>
    <row r="619" spans="1:17" ht="11.25">
      <c r="A619" s="25">
        <v>2</v>
      </c>
      <c r="B619" s="34">
        <v>20</v>
      </c>
      <c r="C619" s="34">
        <f aca="true" t="shared" si="79" ref="C619:C627">B619*2.54</f>
        <v>50.8</v>
      </c>
      <c r="D619" s="25">
        <v>424</v>
      </c>
      <c r="E619" s="35">
        <f t="shared" si="78"/>
        <v>4.594861124657282</v>
      </c>
      <c r="F619" s="35">
        <f aca="true" t="shared" si="80" ref="F619:F627">E619/B619</f>
        <v>0.2297430562328641</v>
      </c>
      <c r="H619" s="36">
        <v>62</v>
      </c>
      <c r="I619" s="36">
        <v>51</v>
      </c>
      <c r="J619" s="36">
        <v>63</v>
      </c>
      <c r="K619" s="36">
        <v>64</v>
      </c>
      <c r="L619" s="36">
        <v>52</v>
      </c>
      <c r="M619" s="36"/>
      <c r="N619" s="36"/>
      <c r="O619" s="36"/>
      <c r="P619" s="36"/>
      <c r="Q619" s="36"/>
    </row>
    <row r="620" spans="1:17" ht="11.25">
      <c r="A620" s="25">
        <v>3</v>
      </c>
      <c r="B620" s="34">
        <v>18.5</v>
      </c>
      <c r="C620" s="34">
        <f t="shared" si="79"/>
        <v>46.99</v>
      </c>
      <c r="D620" s="25">
        <v>354</v>
      </c>
      <c r="E620" s="35">
        <f t="shared" si="78"/>
        <v>3.83627556162424</v>
      </c>
      <c r="F620" s="35">
        <f t="shared" si="80"/>
        <v>0.20736624657428324</v>
      </c>
      <c r="H620" s="36">
        <v>65</v>
      </c>
      <c r="I620" s="36">
        <v>52</v>
      </c>
      <c r="J620" s="36">
        <v>57</v>
      </c>
      <c r="K620" s="36">
        <v>50</v>
      </c>
      <c r="L620" s="36">
        <v>58</v>
      </c>
      <c r="M620" s="36"/>
      <c r="N620" s="36"/>
      <c r="O620" s="36"/>
      <c r="P620" s="36"/>
      <c r="Q620" s="36"/>
    </row>
    <row r="621" spans="1:17" ht="11.25">
      <c r="A621" s="25">
        <v>4</v>
      </c>
      <c r="B621" s="34">
        <v>23.5</v>
      </c>
      <c r="C621" s="34">
        <f t="shared" si="79"/>
        <v>59.69</v>
      </c>
      <c r="D621" s="25">
        <v>528</v>
      </c>
      <c r="E621" s="35">
        <f t="shared" si="78"/>
        <v>5.721902532592087</v>
      </c>
      <c r="F621" s="35">
        <f t="shared" si="80"/>
        <v>0.24348521415285476</v>
      </c>
      <c r="H621" s="36">
        <v>62</v>
      </c>
      <c r="I621" s="36">
        <v>43</v>
      </c>
      <c r="J621" s="36">
        <v>60</v>
      </c>
      <c r="K621" s="36">
        <v>47</v>
      </c>
      <c r="L621" s="36">
        <v>63</v>
      </c>
      <c r="M621" s="36"/>
      <c r="N621" s="36"/>
      <c r="O621" s="36"/>
      <c r="P621" s="36"/>
      <c r="Q621" s="36"/>
    </row>
    <row r="622" spans="1:17" ht="11.25">
      <c r="A622" s="25">
        <v>5</v>
      </c>
      <c r="B622" s="34">
        <v>24.5</v>
      </c>
      <c r="C622" s="34">
        <f t="shared" si="79"/>
        <v>62.230000000000004</v>
      </c>
      <c r="D622" s="25">
        <v>555</v>
      </c>
      <c r="E622" s="35">
        <f t="shared" si="78"/>
        <v>6.014499821190546</v>
      </c>
      <c r="F622" s="35">
        <f t="shared" si="80"/>
        <v>0.24548978862002227</v>
      </c>
      <c r="H622" s="36">
        <v>35</v>
      </c>
      <c r="I622" s="36">
        <v>48</v>
      </c>
      <c r="J622" s="36">
        <v>66</v>
      </c>
      <c r="K622" s="36">
        <v>42</v>
      </c>
      <c r="L622" s="36">
        <v>59</v>
      </c>
      <c r="M622" s="36"/>
      <c r="N622" s="36"/>
      <c r="O622" s="36"/>
      <c r="P622" s="36"/>
      <c r="Q622" s="36"/>
    </row>
    <row r="623" spans="1:12" ht="11.25">
      <c r="A623" s="25">
        <v>6</v>
      </c>
      <c r="B623" s="34">
        <v>22.5</v>
      </c>
      <c r="C623" s="34">
        <f t="shared" si="79"/>
        <v>57.15</v>
      </c>
      <c r="D623" s="25">
        <v>510</v>
      </c>
      <c r="E623" s="35">
        <f t="shared" si="78"/>
        <v>5.5268376735264475</v>
      </c>
      <c r="F623" s="35">
        <f t="shared" si="80"/>
        <v>0.2456372299345088</v>
      </c>
      <c r="H623" s="36">
        <v>40</v>
      </c>
      <c r="I623" s="36">
        <v>60</v>
      </c>
      <c r="J623" s="36">
        <v>60</v>
      </c>
      <c r="K623" s="36">
        <v>44</v>
      </c>
      <c r="L623" s="36">
        <v>44</v>
      </c>
    </row>
    <row r="624" spans="1:12" ht="11.25">
      <c r="A624" s="25">
        <v>7</v>
      </c>
      <c r="B624" s="34">
        <v>18</v>
      </c>
      <c r="C624" s="34">
        <f t="shared" si="79"/>
        <v>45.72</v>
      </c>
      <c r="D624" s="25">
        <v>345</v>
      </c>
      <c r="E624" s="35">
        <f t="shared" si="78"/>
        <v>3.7387431320914204</v>
      </c>
      <c r="F624" s="35">
        <f t="shared" si="80"/>
        <v>0.2077079517828567</v>
      </c>
      <c r="H624" s="36">
        <v>64</v>
      </c>
      <c r="I624" s="36">
        <v>66</v>
      </c>
      <c r="J624" s="36">
        <v>69</v>
      </c>
      <c r="K624" s="36">
        <v>39</v>
      </c>
      <c r="L624" s="36">
        <v>37</v>
      </c>
    </row>
    <row r="625" spans="1:12" ht="11.25">
      <c r="A625" s="25">
        <v>8</v>
      </c>
      <c r="B625" s="34">
        <v>15</v>
      </c>
      <c r="C625" s="34">
        <f t="shared" si="79"/>
        <v>38.1</v>
      </c>
      <c r="D625" s="25">
        <v>307</v>
      </c>
      <c r="E625" s="35">
        <f t="shared" si="78"/>
        <v>3.3269395407306264</v>
      </c>
      <c r="F625" s="35">
        <f t="shared" si="80"/>
        <v>0.22179596938204177</v>
      </c>
      <c r="H625" s="36">
        <v>65</v>
      </c>
      <c r="I625" s="36">
        <v>54</v>
      </c>
      <c r="J625" s="36">
        <v>65</v>
      </c>
      <c r="K625" s="36">
        <v>50</v>
      </c>
      <c r="L625" s="36">
        <v>38</v>
      </c>
    </row>
    <row r="626" spans="1:12" ht="11.25">
      <c r="A626" s="25">
        <v>9</v>
      </c>
      <c r="B626" s="34">
        <v>22</v>
      </c>
      <c r="C626" s="34">
        <f t="shared" si="79"/>
        <v>55.88</v>
      </c>
      <c r="D626" s="25">
        <v>457</v>
      </c>
      <c r="E626" s="35">
        <f t="shared" si="78"/>
        <v>4.952480032944287</v>
      </c>
      <c r="F626" s="35">
        <f t="shared" si="80"/>
        <v>0.22511272877019486</v>
      </c>
      <c r="H626" s="36">
        <v>61</v>
      </c>
      <c r="I626" s="36">
        <v>57</v>
      </c>
      <c r="J626" s="36">
        <v>57</v>
      </c>
      <c r="K626" s="36">
        <v>40</v>
      </c>
      <c r="L626" s="36">
        <v>52</v>
      </c>
    </row>
    <row r="627" spans="1:12" ht="11.25">
      <c r="A627" s="25">
        <v>10</v>
      </c>
      <c r="B627" s="34">
        <v>19.5</v>
      </c>
      <c r="C627" s="34">
        <f t="shared" si="79"/>
        <v>49.53</v>
      </c>
      <c r="D627" s="25">
        <v>516</v>
      </c>
      <c r="E627" s="35">
        <f t="shared" si="78"/>
        <v>5.591859293214994</v>
      </c>
      <c r="F627" s="35">
        <f t="shared" si="80"/>
        <v>0.2867620150366664</v>
      </c>
      <c r="H627" s="36">
        <v>58</v>
      </c>
      <c r="I627" s="36">
        <v>53</v>
      </c>
      <c r="J627" s="36">
        <v>55</v>
      </c>
      <c r="K627" s="36">
        <v>54</v>
      </c>
      <c r="L627" s="36">
        <v>53</v>
      </c>
    </row>
    <row r="628" spans="1:12" ht="11.25">
      <c r="A628" s="19" t="s">
        <v>20</v>
      </c>
      <c r="B628" s="37">
        <f>AVERAGE(B618:B627)</f>
        <v>20.5</v>
      </c>
      <c r="C628" s="37">
        <f>AVERAGE(C618:C626)</f>
        <v>52.35222222222222</v>
      </c>
      <c r="D628" s="38">
        <f>AVERAGE(D618:D627)</f>
        <v>445.9</v>
      </c>
      <c r="E628" s="39">
        <f>AVERAGE(E618:E627)</f>
        <v>4.832190036520476</v>
      </c>
      <c r="F628" s="39">
        <f>AVERAGE(F618:F627)</f>
        <v>0.23464723703761922</v>
      </c>
      <c r="L628" s="34"/>
    </row>
    <row r="629" spans="8:11" ht="11.25">
      <c r="H629" s="27" t="s">
        <v>21</v>
      </c>
      <c r="I629" s="27"/>
      <c r="J629" s="27"/>
      <c r="K629" s="34">
        <f>AVERAGE(H618:L627)</f>
        <v>54.26</v>
      </c>
    </row>
    <row r="632" spans="1:3" ht="11.25">
      <c r="A632" s="19" t="s">
        <v>73</v>
      </c>
      <c r="C632" s="20" t="s">
        <v>209</v>
      </c>
    </row>
    <row r="633" spans="1:7" ht="12.75">
      <c r="A633" s="19" t="s">
        <v>71</v>
      </c>
      <c r="B633"/>
      <c r="C633" s="19" t="s">
        <v>207</v>
      </c>
      <c r="F633" s="19" t="s">
        <v>74</v>
      </c>
      <c r="G633" s="3">
        <v>36638</v>
      </c>
    </row>
    <row r="634" spans="1:7" ht="12.75">
      <c r="A634" s="19" t="s">
        <v>72</v>
      </c>
      <c r="B634"/>
      <c r="C634" s="51" t="s">
        <v>208</v>
      </c>
      <c r="F634" s="19" t="s">
        <v>75</v>
      </c>
      <c r="G634" s="22" t="s">
        <v>55</v>
      </c>
    </row>
    <row r="636" spans="1:12" ht="11.25">
      <c r="A636" s="15"/>
      <c r="B636" s="23"/>
      <c r="C636" s="24"/>
      <c r="D636" s="53" t="s">
        <v>15</v>
      </c>
      <c r="E636" s="53"/>
      <c r="F636" s="30">
        <f>F648*K649</f>
        <v>10.058506529399523</v>
      </c>
      <c r="G636" s="29" t="s">
        <v>11</v>
      </c>
      <c r="H636" s="24"/>
      <c r="I636" s="24"/>
      <c r="J636" s="24"/>
      <c r="K636" s="24"/>
      <c r="L636" s="24"/>
    </row>
    <row r="637" spans="1:12" ht="11.25">
      <c r="A637" s="15"/>
      <c r="B637" s="4" t="s">
        <v>16</v>
      </c>
      <c r="C637" s="4" t="s">
        <v>45</v>
      </c>
      <c r="D637" s="4" t="s">
        <v>17</v>
      </c>
      <c r="E637" s="24" t="s">
        <v>170</v>
      </c>
      <c r="F637" s="26" t="s">
        <v>50</v>
      </c>
      <c r="H637" s="27" t="s">
        <v>19</v>
      </c>
      <c r="I637" s="27"/>
      <c r="J637" s="24"/>
      <c r="K637" s="24"/>
      <c r="L637" s="24"/>
    </row>
    <row r="638" spans="1:12" ht="11.25">
      <c r="A638" s="25">
        <v>1</v>
      </c>
      <c r="B638" s="16">
        <v>15</v>
      </c>
      <c r="C638" s="16">
        <f aca="true" t="shared" si="81" ref="C638:C647">B638*2.54</f>
        <v>38.1</v>
      </c>
      <c r="D638" s="36">
        <v>352</v>
      </c>
      <c r="E638" s="32">
        <f>D638/92.277</f>
        <v>3.8146016883947245</v>
      </c>
      <c r="F638" s="28">
        <f>E638/B638</f>
        <v>0.25430677922631495</v>
      </c>
      <c r="G638" s="24"/>
      <c r="H638" s="40">
        <v>44</v>
      </c>
      <c r="I638" s="40">
        <v>53</v>
      </c>
      <c r="J638" s="40">
        <v>46</v>
      </c>
      <c r="K638" s="40">
        <v>45</v>
      </c>
      <c r="L638" s="40">
        <v>51</v>
      </c>
    </row>
    <row r="639" spans="1:12" ht="11.25">
      <c r="A639" s="25">
        <v>2</v>
      </c>
      <c r="B639" s="16">
        <v>14</v>
      </c>
      <c r="C639" s="16">
        <f t="shared" si="81"/>
        <v>35.56</v>
      </c>
      <c r="D639" s="36">
        <v>342</v>
      </c>
      <c r="E639" s="32">
        <f>D639/92.277</f>
        <v>3.706232322247147</v>
      </c>
      <c r="F639" s="28">
        <f>E639/B639</f>
        <v>0.2647308801605105</v>
      </c>
      <c r="G639" s="24"/>
      <c r="H639" s="40">
        <v>52</v>
      </c>
      <c r="I639" s="40">
        <v>55</v>
      </c>
      <c r="J639" s="40">
        <v>41</v>
      </c>
      <c r="K639" s="40">
        <v>37</v>
      </c>
      <c r="L639" s="40">
        <v>49</v>
      </c>
    </row>
    <row r="640" spans="1:12" ht="11.25">
      <c r="A640" s="25">
        <v>3</v>
      </c>
      <c r="B640" s="16">
        <v>12</v>
      </c>
      <c r="C640" s="16">
        <f t="shared" si="81"/>
        <v>30.48</v>
      </c>
      <c r="D640" s="36">
        <v>305</v>
      </c>
      <c r="E640" s="32">
        <f aca="true" t="shared" si="82" ref="E640:E647">D640/92.277</f>
        <v>3.3052656675011107</v>
      </c>
      <c r="F640" s="28">
        <f aca="true" t="shared" si="83" ref="F640:F647">E640/B640</f>
        <v>0.27543880562509254</v>
      </c>
      <c r="G640" s="24"/>
      <c r="H640" s="40">
        <v>52</v>
      </c>
      <c r="I640" s="40">
        <v>51</v>
      </c>
      <c r="J640" s="40">
        <v>44</v>
      </c>
      <c r="K640" s="40">
        <v>44</v>
      </c>
      <c r="L640" s="40">
        <v>39</v>
      </c>
    </row>
    <row r="641" spans="1:12" ht="11.25">
      <c r="A641" s="25">
        <v>4</v>
      </c>
      <c r="B641" s="16">
        <v>21</v>
      </c>
      <c r="C641" s="16">
        <f t="shared" si="81"/>
        <v>53.34</v>
      </c>
      <c r="D641" s="36">
        <v>515</v>
      </c>
      <c r="E641" s="32">
        <f t="shared" si="82"/>
        <v>5.581022356600236</v>
      </c>
      <c r="F641" s="28">
        <f t="shared" si="83"/>
        <v>0.265762969361916</v>
      </c>
      <c r="G641" s="24"/>
      <c r="H641" s="40">
        <v>38</v>
      </c>
      <c r="I641" s="40">
        <v>54</v>
      </c>
      <c r="J641" s="40">
        <v>36</v>
      </c>
      <c r="K641" s="40">
        <v>42</v>
      </c>
      <c r="L641" s="40">
        <v>42</v>
      </c>
    </row>
    <row r="642" spans="1:12" ht="11.25">
      <c r="A642" s="25">
        <v>5</v>
      </c>
      <c r="B642" s="16">
        <v>18.5</v>
      </c>
      <c r="C642" s="16">
        <f t="shared" si="81"/>
        <v>46.99</v>
      </c>
      <c r="D642" s="36">
        <v>269</v>
      </c>
      <c r="E642" s="32">
        <f t="shared" si="82"/>
        <v>2.915135949369832</v>
      </c>
      <c r="F642" s="28">
        <f t="shared" si="83"/>
        <v>0.15757491618215308</v>
      </c>
      <c r="G642" s="24"/>
      <c r="H642" s="40">
        <v>37</v>
      </c>
      <c r="I642" s="40">
        <v>55</v>
      </c>
      <c r="J642" s="40">
        <v>45</v>
      </c>
      <c r="K642" s="40">
        <v>48</v>
      </c>
      <c r="L642" s="40">
        <v>34</v>
      </c>
    </row>
    <row r="643" spans="1:12" ht="11.25">
      <c r="A643" s="25">
        <v>6</v>
      </c>
      <c r="B643" s="16">
        <v>12.5</v>
      </c>
      <c r="C643" s="16">
        <f t="shared" si="81"/>
        <v>31.75</v>
      </c>
      <c r="D643" s="36">
        <v>254</v>
      </c>
      <c r="E643" s="32">
        <f t="shared" si="82"/>
        <v>2.752581900148466</v>
      </c>
      <c r="F643" s="28">
        <f t="shared" si="83"/>
        <v>0.2202065520118773</v>
      </c>
      <c r="G643" s="24"/>
      <c r="H643" s="40">
        <v>53</v>
      </c>
      <c r="I643" s="40">
        <v>49</v>
      </c>
      <c r="J643" s="40">
        <v>44</v>
      </c>
      <c r="K643" s="40">
        <v>51</v>
      </c>
      <c r="L643" s="40">
        <v>35</v>
      </c>
    </row>
    <row r="644" spans="1:12" ht="11.25">
      <c r="A644" s="25">
        <v>7</v>
      </c>
      <c r="B644" s="16">
        <v>17</v>
      </c>
      <c r="C644" s="16">
        <f t="shared" si="81"/>
        <v>43.18</v>
      </c>
      <c r="D644" s="36">
        <v>308</v>
      </c>
      <c r="E644" s="32">
        <f t="shared" si="82"/>
        <v>3.337776477345384</v>
      </c>
      <c r="F644" s="28">
        <f t="shared" si="83"/>
        <v>0.1963397927850226</v>
      </c>
      <c r="G644" s="24"/>
      <c r="H644" s="40">
        <v>46</v>
      </c>
      <c r="I644" s="40">
        <v>45</v>
      </c>
      <c r="J644" s="40">
        <v>37</v>
      </c>
      <c r="K644" s="40">
        <v>41</v>
      </c>
      <c r="L644" s="40">
        <v>39</v>
      </c>
    </row>
    <row r="645" spans="1:12" ht="11.25">
      <c r="A645" s="25">
        <v>8</v>
      </c>
      <c r="B645" s="16">
        <v>10.5</v>
      </c>
      <c r="C645" s="16">
        <f t="shared" si="81"/>
        <v>26.67</v>
      </c>
      <c r="D645" s="36">
        <v>220</v>
      </c>
      <c r="E645" s="32">
        <f t="shared" si="82"/>
        <v>2.384126055246703</v>
      </c>
      <c r="F645" s="28">
        <f t="shared" si="83"/>
        <v>0.2270596243092098</v>
      </c>
      <c r="G645" s="24"/>
      <c r="H645" s="40">
        <v>50</v>
      </c>
      <c r="I645" s="40">
        <v>44</v>
      </c>
      <c r="J645" s="40">
        <v>39</v>
      </c>
      <c r="K645" s="40">
        <v>36</v>
      </c>
      <c r="L645" s="40">
        <v>43</v>
      </c>
    </row>
    <row r="646" spans="1:12" ht="11.25">
      <c r="A646" s="25">
        <v>9</v>
      </c>
      <c r="B646" s="16">
        <v>12</v>
      </c>
      <c r="C646" s="16">
        <f t="shared" si="81"/>
        <v>30.48</v>
      </c>
      <c r="D646" s="36">
        <v>196</v>
      </c>
      <c r="E646" s="32">
        <f t="shared" si="82"/>
        <v>2.124039576492517</v>
      </c>
      <c r="F646" s="28">
        <f t="shared" si="83"/>
        <v>0.1770032980410431</v>
      </c>
      <c r="G646" s="24"/>
      <c r="H646" s="40">
        <v>46</v>
      </c>
      <c r="I646" s="40">
        <v>51</v>
      </c>
      <c r="J646" s="40">
        <v>38</v>
      </c>
      <c r="K646" s="40">
        <v>42</v>
      </c>
      <c r="L646" s="40">
        <v>40</v>
      </c>
    </row>
    <row r="647" spans="1:12" ht="11.25">
      <c r="A647" s="25">
        <v>10</v>
      </c>
      <c r="B647" s="16">
        <v>17.5</v>
      </c>
      <c r="C647" s="16">
        <f t="shared" si="81"/>
        <v>44.45</v>
      </c>
      <c r="D647" s="36">
        <v>360</v>
      </c>
      <c r="E647" s="32">
        <f t="shared" si="82"/>
        <v>3.9012971813127866</v>
      </c>
      <c r="F647" s="28">
        <f t="shared" si="83"/>
        <v>0.2229312675035878</v>
      </c>
      <c r="G647" s="24"/>
      <c r="H647" s="40">
        <v>48</v>
      </c>
      <c r="I647" s="40">
        <v>48</v>
      </c>
      <c r="J647" s="40">
        <v>41</v>
      </c>
      <c r="K647" s="40">
        <v>39</v>
      </c>
      <c r="L647" s="40">
        <v>45</v>
      </c>
    </row>
    <row r="648" spans="1:12" ht="12.75">
      <c r="A648" s="29" t="s">
        <v>20</v>
      </c>
      <c r="B648" s="30">
        <f>AVERAGE(B638:B647)</f>
        <v>15</v>
      </c>
      <c r="C648" s="30">
        <f>AVERAGE(C638:C647)</f>
        <v>38.10000000000001</v>
      </c>
      <c r="D648" s="52">
        <f>AVERAGE(D638:D647)</f>
        <v>312.1</v>
      </c>
      <c r="E648" s="30">
        <f>AVERAGE(E638:E647)</f>
        <v>3.382207917465891</v>
      </c>
      <c r="F648" s="31">
        <f>AVERAGE(F638:F647)</f>
        <v>0.22613548852067272</v>
      </c>
      <c r="G648" s="24"/>
      <c r="H648" s="24"/>
      <c r="I648"/>
      <c r="J648"/>
      <c r="K648"/>
      <c r="L648" s="24"/>
    </row>
    <row r="649" spans="1:12" ht="12.75">
      <c r="A649"/>
      <c r="B649"/>
      <c r="C649"/>
      <c r="D649"/>
      <c r="E649"/>
      <c r="F649"/>
      <c r="G649"/>
      <c r="H649"/>
      <c r="I649" s="29" t="s">
        <v>13</v>
      </c>
      <c r="J649" s="24"/>
      <c r="K649" s="50">
        <f>AVERAGE(H638:L647)</f>
        <v>44.48</v>
      </c>
      <c r="L649"/>
    </row>
    <row r="652" spans="1:3" ht="11.25">
      <c r="A652" s="19" t="s">
        <v>73</v>
      </c>
      <c r="C652" s="20" t="s">
        <v>212</v>
      </c>
    </row>
    <row r="653" spans="1:7" ht="12.75">
      <c r="A653" s="19" t="s">
        <v>71</v>
      </c>
      <c r="B653"/>
      <c r="C653" s="19" t="s">
        <v>210</v>
      </c>
      <c r="F653" s="19" t="s">
        <v>74</v>
      </c>
      <c r="G653" s="3">
        <v>36638</v>
      </c>
    </row>
    <row r="654" spans="1:7" ht="12.75">
      <c r="A654" s="19" t="s">
        <v>72</v>
      </c>
      <c r="B654"/>
      <c r="C654" s="51" t="s">
        <v>211</v>
      </c>
      <c r="F654" s="19" t="s">
        <v>75</v>
      </c>
      <c r="G654" s="22" t="s">
        <v>55</v>
      </c>
    </row>
    <row r="656" spans="1:12" ht="11.25">
      <c r="A656" s="15"/>
      <c r="B656" s="23"/>
      <c r="C656" s="24"/>
      <c r="D656" s="53" t="s">
        <v>15</v>
      </c>
      <c r="E656" s="53"/>
      <c r="F656" s="30">
        <f>F668*K669</f>
        <v>12.425854372463963</v>
      </c>
      <c r="G656" s="29" t="s">
        <v>11</v>
      </c>
      <c r="H656" s="24"/>
      <c r="I656" s="24"/>
      <c r="J656" s="24"/>
      <c r="K656" s="24"/>
      <c r="L656" s="24"/>
    </row>
    <row r="657" spans="1:12" ht="11.25">
      <c r="A657" s="15"/>
      <c r="B657" s="4" t="s">
        <v>16</v>
      </c>
      <c r="C657" s="4" t="s">
        <v>45</v>
      </c>
      <c r="D657" s="4" t="s">
        <v>17</v>
      </c>
      <c r="E657" s="24" t="s">
        <v>170</v>
      </c>
      <c r="F657" s="26" t="s">
        <v>50</v>
      </c>
      <c r="H657" s="27" t="s">
        <v>19</v>
      </c>
      <c r="I657" s="27"/>
      <c r="J657" s="24"/>
      <c r="K657" s="24"/>
      <c r="L657" s="24"/>
    </row>
    <row r="658" spans="1:12" ht="11.25">
      <c r="A658" s="25">
        <v>1</v>
      </c>
      <c r="B658" s="16">
        <v>22</v>
      </c>
      <c r="C658" s="16">
        <f aca="true" t="shared" si="84" ref="C658:C667">B658*2.54</f>
        <v>55.88</v>
      </c>
      <c r="D658" s="36">
        <v>536</v>
      </c>
      <c r="E658" s="32">
        <f>D658/92.277</f>
        <v>5.808598025510149</v>
      </c>
      <c r="F658" s="28">
        <f>E658/B658</f>
        <v>0.26402718297773403</v>
      </c>
      <c r="G658" s="24"/>
      <c r="H658" s="40">
        <v>57</v>
      </c>
      <c r="I658" s="40">
        <v>43</v>
      </c>
      <c r="J658" s="40">
        <v>56</v>
      </c>
      <c r="K658" s="40">
        <v>38</v>
      </c>
      <c r="L658" s="40">
        <v>42</v>
      </c>
    </row>
    <row r="659" spans="1:12" ht="11.25">
      <c r="A659" s="25">
        <v>2</v>
      </c>
      <c r="B659" s="16">
        <v>18</v>
      </c>
      <c r="C659" s="16">
        <f t="shared" si="84"/>
        <v>45.72</v>
      </c>
      <c r="D659" s="36">
        <v>392</v>
      </c>
      <c r="E659" s="32">
        <f>D659/92.277</f>
        <v>4.248079152985034</v>
      </c>
      <c r="F659" s="28">
        <f>E659/B659</f>
        <v>0.23600439738805745</v>
      </c>
      <c r="G659" s="24"/>
      <c r="H659" s="40">
        <v>61</v>
      </c>
      <c r="I659" s="40">
        <v>52</v>
      </c>
      <c r="J659" s="40">
        <v>53</v>
      </c>
      <c r="K659" s="40">
        <v>47</v>
      </c>
      <c r="L659" s="40">
        <v>41</v>
      </c>
    </row>
    <row r="660" spans="1:12" ht="11.25">
      <c r="A660" s="25">
        <v>3</v>
      </c>
      <c r="B660" s="16">
        <v>25</v>
      </c>
      <c r="C660" s="16">
        <f t="shared" si="84"/>
        <v>63.5</v>
      </c>
      <c r="D660" s="36">
        <v>556</v>
      </c>
      <c r="E660" s="32">
        <f aca="true" t="shared" si="85" ref="E660:E667">D660/92.277</f>
        <v>6.025336757805303</v>
      </c>
      <c r="F660" s="28">
        <f aca="true" t="shared" si="86" ref="F660:F667">E660/B660</f>
        <v>0.24101347031221212</v>
      </c>
      <c r="G660" s="24"/>
      <c r="H660" s="40">
        <v>56</v>
      </c>
      <c r="I660" s="40">
        <v>58</v>
      </c>
      <c r="J660" s="40">
        <v>50</v>
      </c>
      <c r="K660" s="40">
        <v>53</v>
      </c>
      <c r="L660" s="40">
        <v>46</v>
      </c>
    </row>
    <row r="661" spans="1:12" ht="11.25">
      <c r="A661" s="25">
        <v>4</v>
      </c>
      <c r="B661" s="16">
        <v>21</v>
      </c>
      <c r="C661" s="16">
        <f t="shared" si="84"/>
        <v>53.34</v>
      </c>
      <c r="D661" s="36">
        <v>514</v>
      </c>
      <c r="E661" s="32">
        <f t="shared" si="85"/>
        <v>5.570185419985479</v>
      </c>
      <c r="F661" s="28">
        <f t="shared" si="86"/>
        <v>0.26524692476121325</v>
      </c>
      <c r="G661" s="24"/>
      <c r="H661" s="40">
        <v>63</v>
      </c>
      <c r="I661" s="40">
        <v>71</v>
      </c>
      <c r="J661" s="40">
        <v>57</v>
      </c>
      <c r="K661" s="40">
        <v>47</v>
      </c>
      <c r="L661" s="40">
        <v>47</v>
      </c>
    </row>
    <row r="662" spans="1:12" ht="11.25">
      <c r="A662" s="25">
        <v>5</v>
      </c>
      <c r="B662" s="16">
        <v>14.5</v>
      </c>
      <c r="C662" s="16">
        <f t="shared" si="84"/>
        <v>36.83</v>
      </c>
      <c r="D662" s="36">
        <v>314</v>
      </c>
      <c r="E662" s="32">
        <f t="shared" si="85"/>
        <v>3.4027980970339304</v>
      </c>
      <c r="F662" s="28">
        <f t="shared" si="86"/>
        <v>0.23467573082992624</v>
      </c>
      <c r="G662" s="24"/>
      <c r="H662" s="40">
        <v>56</v>
      </c>
      <c r="I662" s="40">
        <v>57</v>
      </c>
      <c r="J662" s="40">
        <v>60</v>
      </c>
      <c r="K662" s="40">
        <v>52</v>
      </c>
      <c r="L662" s="40">
        <v>43</v>
      </c>
    </row>
    <row r="663" spans="1:12" ht="11.25">
      <c r="A663" s="25">
        <v>6</v>
      </c>
      <c r="B663" s="16">
        <v>17.5</v>
      </c>
      <c r="C663" s="16">
        <f t="shared" si="84"/>
        <v>44.45</v>
      </c>
      <c r="D663" s="36">
        <v>371</v>
      </c>
      <c r="E663" s="32">
        <f t="shared" si="85"/>
        <v>4.020503484075122</v>
      </c>
      <c r="F663" s="28">
        <f t="shared" si="86"/>
        <v>0.22974305623286412</v>
      </c>
      <c r="G663" s="24"/>
      <c r="H663" s="40">
        <v>43</v>
      </c>
      <c r="I663" s="40">
        <v>64</v>
      </c>
      <c r="J663" s="40">
        <v>54</v>
      </c>
      <c r="K663" s="40">
        <v>63</v>
      </c>
      <c r="L663" s="40">
        <v>38</v>
      </c>
    </row>
    <row r="664" spans="1:12" ht="11.25">
      <c r="A664" s="25">
        <v>7</v>
      </c>
      <c r="B664" s="16">
        <v>34</v>
      </c>
      <c r="C664" s="16">
        <f t="shared" si="84"/>
        <v>86.36</v>
      </c>
      <c r="D664" s="36">
        <v>421</v>
      </c>
      <c r="E664" s="32">
        <f t="shared" si="85"/>
        <v>4.562350314813009</v>
      </c>
      <c r="F664" s="28">
        <f t="shared" si="86"/>
        <v>0.1341867739650885</v>
      </c>
      <c r="G664" s="24"/>
      <c r="H664" s="40">
        <v>41</v>
      </c>
      <c r="I664" s="40">
        <v>61</v>
      </c>
      <c r="J664" s="40">
        <v>52</v>
      </c>
      <c r="K664" s="40">
        <v>58</v>
      </c>
      <c r="L664" s="40">
        <v>42</v>
      </c>
    </row>
    <row r="665" spans="1:12" ht="11.25">
      <c r="A665" s="25">
        <v>8</v>
      </c>
      <c r="B665" s="16">
        <v>13</v>
      </c>
      <c r="C665" s="16">
        <f t="shared" si="84"/>
        <v>33.02</v>
      </c>
      <c r="D665" s="36">
        <v>314</v>
      </c>
      <c r="E665" s="32">
        <f t="shared" si="85"/>
        <v>3.4027980970339304</v>
      </c>
      <c r="F665" s="28">
        <f t="shared" si="86"/>
        <v>0.2617536997718408</v>
      </c>
      <c r="G665" s="24"/>
      <c r="H665" s="40">
        <v>56</v>
      </c>
      <c r="I665" s="40">
        <v>51</v>
      </c>
      <c r="J665" s="40">
        <v>60</v>
      </c>
      <c r="K665" s="40">
        <v>53</v>
      </c>
      <c r="L665" s="40">
        <v>57</v>
      </c>
    </row>
    <row r="666" spans="1:12" ht="11.25">
      <c r="A666" s="25">
        <v>9</v>
      </c>
      <c r="B666" s="16">
        <v>19</v>
      </c>
      <c r="C666" s="16">
        <f t="shared" si="84"/>
        <v>48.26</v>
      </c>
      <c r="D666" s="36">
        <v>476</v>
      </c>
      <c r="E666" s="32">
        <f t="shared" si="85"/>
        <v>5.158381828624685</v>
      </c>
      <c r="F666" s="28">
        <f t="shared" si="86"/>
        <v>0.2714937804539308</v>
      </c>
      <c r="G666" s="24"/>
      <c r="H666" s="40">
        <v>36</v>
      </c>
      <c r="I666" s="40">
        <v>39</v>
      </c>
      <c r="J666" s="40">
        <v>39</v>
      </c>
      <c r="K666" s="40">
        <v>51</v>
      </c>
      <c r="L666" s="40">
        <v>48</v>
      </c>
    </row>
    <row r="667" spans="1:12" ht="11.25">
      <c r="A667" s="25">
        <v>10</v>
      </c>
      <c r="B667" s="16">
        <v>14</v>
      </c>
      <c r="C667" s="16">
        <f t="shared" si="84"/>
        <v>35.56</v>
      </c>
      <c r="D667" s="36">
        <v>399</v>
      </c>
      <c r="E667" s="32">
        <f t="shared" si="85"/>
        <v>4.323937709288338</v>
      </c>
      <c r="F667" s="28">
        <f t="shared" si="86"/>
        <v>0.3088526935205956</v>
      </c>
      <c r="G667" s="24"/>
      <c r="H667" s="40">
        <v>38</v>
      </c>
      <c r="I667" s="40">
        <v>48</v>
      </c>
      <c r="J667" s="40">
        <v>41</v>
      </c>
      <c r="K667" s="40">
        <v>48</v>
      </c>
      <c r="L667" s="40">
        <v>52</v>
      </c>
    </row>
    <row r="668" spans="1:12" ht="12.75">
      <c r="A668" s="29" t="s">
        <v>20</v>
      </c>
      <c r="B668" s="30">
        <f>AVERAGE(B658:B667)</f>
        <v>19.8</v>
      </c>
      <c r="C668" s="30">
        <f>AVERAGE(C658:C667)</f>
        <v>50.291999999999994</v>
      </c>
      <c r="D668" s="52">
        <f>AVERAGE(D658:D667)</f>
        <v>429.3</v>
      </c>
      <c r="E668" s="30">
        <f>AVERAGE(E658:E667)</f>
        <v>4.652296888715497</v>
      </c>
      <c r="F668" s="31">
        <f>AVERAGE(F658:F667)</f>
        <v>0.24469977102134627</v>
      </c>
      <c r="G668" s="24"/>
      <c r="H668" s="24"/>
      <c r="I668"/>
      <c r="J668"/>
      <c r="K668"/>
      <c r="L668" s="24"/>
    </row>
    <row r="669" spans="1:12" ht="12.75">
      <c r="A669"/>
      <c r="B669"/>
      <c r="C669"/>
      <c r="D669"/>
      <c r="E669"/>
      <c r="F669"/>
      <c r="G669"/>
      <c r="H669"/>
      <c r="I669" s="29" t="s">
        <v>13</v>
      </c>
      <c r="J669" s="24"/>
      <c r="K669" s="50">
        <f>AVERAGE(H658:L667)</f>
        <v>50.78</v>
      </c>
      <c r="L669"/>
    </row>
    <row r="672" spans="1:3" ht="11.25">
      <c r="A672" s="19" t="s">
        <v>73</v>
      </c>
      <c r="C672" s="20" t="s">
        <v>213</v>
      </c>
    </row>
    <row r="673" spans="1:7" ht="12.75">
      <c r="A673" s="19" t="s">
        <v>71</v>
      </c>
      <c r="B673"/>
      <c r="C673" s="19" t="s">
        <v>236</v>
      </c>
      <c r="F673" s="19" t="s">
        <v>74</v>
      </c>
      <c r="G673" s="3">
        <v>36638</v>
      </c>
    </row>
    <row r="674" spans="1:7" ht="12.75">
      <c r="A674" s="19" t="s">
        <v>72</v>
      </c>
      <c r="B674"/>
      <c r="C674" s="51" t="s">
        <v>237</v>
      </c>
      <c r="F674" s="19" t="s">
        <v>75</v>
      </c>
      <c r="G674" s="22" t="s">
        <v>55</v>
      </c>
    </row>
    <row r="676" spans="1:12" ht="11.25">
      <c r="A676" s="15"/>
      <c r="B676" s="23"/>
      <c r="C676" s="24"/>
      <c r="D676" s="53" t="s">
        <v>15</v>
      </c>
      <c r="E676" s="53"/>
      <c r="F676" s="30">
        <f>F688*K689</f>
        <v>7.770916736646408</v>
      </c>
      <c r="G676" s="29" t="s">
        <v>11</v>
      </c>
      <c r="H676" s="24"/>
      <c r="I676" s="24"/>
      <c r="J676" s="24"/>
      <c r="K676" s="24"/>
      <c r="L676" s="24"/>
    </row>
    <row r="677" spans="1:12" ht="11.25">
      <c r="A677" s="15"/>
      <c r="B677" s="4" t="s">
        <v>16</v>
      </c>
      <c r="C677" s="4" t="s">
        <v>45</v>
      </c>
      <c r="D677" s="4" t="s">
        <v>17</v>
      </c>
      <c r="E677" s="24" t="s">
        <v>170</v>
      </c>
      <c r="F677" s="26" t="s">
        <v>50</v>
      </c>
      <c r="H677" s="27" t="s">
        <v>19</v>
      </c>
      <c r="I677" s="27"/>
      <c r="J677" s="24"/>
      <c r="K677" s="24"/>
      <c r="L677" s="24"/>
    </row>
    <row r="678" spans="1:12" ht="11.25">
      <c r="A678" s="25">
        <v>1</v>
      </c>
      <c r="B678" s="16">
        <v>6.5</v>
      </c>
      <c r="C678" s="16">
        <f aca="true" t="shared" si="87" ref="C678:C687">B678*2.54</f>
        <v>16.51</v>
      </c>
      <c r="D678" s="36">
        <v>134</v>
      </c>
      <c r="E678" s="32">
        <f>D678/92.277</f>
        <v>1.4521495063775371</v>
      </c>
      <c r="F678" s="28">
        <f>E678/B678</f>
        <v>0.22340761636577494</v>
      </c>
      <c r="G678" s="24"/>
      <c r="H678" s="40">
        <v>39</v>
      </c>
      <c r="I678" s="40">
        <v>27</v>
      </c>
      <c r="J678" s="40">
        <v>11</v>
      </c>
      <c r="K678" s="40">
        <v>15</v>
      </c>
      <c r="L678" s="40">
        <v>31</v>
      </c>
    </row>
    <row r="679" spans="1:12" ht="11.25">
      <c r="A679" s="25">
        <v>2</v>
      </c>
      <c r="B679" s="16">
        <v>9</v>
      </c>
      <c r="C679" s="16">
        <f t="shared" si="87"/>
        <v>22.86</v>
      </c>
      <c r="D679" s="36">
        <v>198</v>
      </c>
      <c r="E679" s="32">
        <f>D679/92.277</f>
        <v>2.1457134497220327</v>
      </c>
      <c r="F679" s="28">
        <f>E679/B679</f>
        <v>0.2384126055246703</v>
      </c>
      <c r="G679" s="24"/>
      <c r="H679" s="40">
        <v>35</v>
      </c>
      <c r="I679" s="40">
        <v>35</v>
      </c>
      <c r="J679" s="40">
        <v>23</v>
      </c>
      <c r="K679" s="40">
        <v>18</v>
      </c>
      <c r="L679" s="40">
        <v>30</v>
      </c>
    </row>
    <row r="680" spans="1:12" ht="11.25">
      <c r="A680" s="25">
        <v>3</v>
      </c>
      <c r="B680" s="16">
        <v>8</v>
      </c>
      <c r="C680" s="16">
        <f t="shared" si="87"/>
        <v>20.32</v>
      </c>
      <c r="D680" s="36">
        <v>182</v>
      </c>
      <c r="E680" s="32">
        <f aca="true" t="shared" si="88" ref="E680:E687">D680/92.277</f>
        <v>1.9723224638859087</v>
      </c>
      <c r="F680" s="28">
        <f aca="true" t="shared" si="89" ref="F680:F687">E680/B680</f>
        <v>0.2465403079857386</v>
      </c>
      <c r="G680" s="24"/>
      <c r="H680" s="40">
        <v>31</v>
      </c>
      <c r="I680" s="40">
        <v>48</v>
      </c>
      <c r="J680" s="40">
        <v>46</v>
      </c>
      <c r="K680" s="40">
        <v>19</v>
      </c>
      <c r="L680" s="40">
        <v>40</v>
      </c>
    </row>
    <row r="681" spans="1:12" ht="11.25">
      <c r="A681" s="25">
        <v>4</v>
      </c>
      <c r="B681" s="16">
        <v>11.5</v>
      </c>
      <c r="C681" s="16">
        <f t="shared" si="87"/>
        <v>29.21</v>
      </c>
      <c r="D681" s="36">
        <v>305</v>
      </c>
      <c r="E681" s="32">
        <f t="shared" si="88"/>
        <v>3.3052656675011107</v>
      </c>
      <c r="F681" s="28">
        <f t="shared" si="89"/>
        <v>0.2874144058696618</v>
      </c>
      <c r="G681" s="24"/>
      <c r="H681" s="40">
        <v>35</v>
      </c>
      <c r="I681" s="40">
        <v>33</v>
      </c>
      <c r="J681" s="40">
        <v>37</v>
      </c>
      <c r="K681" s="40">
        <v>29</v>
      </c>
      <c r="L681" s="40">
        <v>40</v>
      </c>
    </row>
    <row r="682" spans="1:12" ht="11.25">
      <c r="A682" s="25">
        <v>5</v>
      </c>
      <c r="B682" s="16">
        <v>15</v>
      </c>
      <c r="C682" s="16">
        <f t="shared" si="87"/>
        <v>38.1</v>
      </c>
      <c r="D682" s="36">
        <v>322</v>
      </c>
      <c r="E682" s="32">
        <f t="shared" si="88"/>
        <v>3.4894935899519925</v>
      </c>
      <c r="F682" s="28">
        <f t="shared" si="89"/>
        <v>0.2326329059967995</v>
      </c>
      <c r="G682" s="24"/>
      <c r="H682" s="40">
        <v>28</v>
      </c>
      <c r="I682" s="40">
        <v>50</v>
      </c>
      <c r="J682" s="40">
        <v>27</v>
      </c>
      <c r="K682" s="40">
        <v>31</v>
      </c>
      <c r="L682" s="40">
        <v>55</v>
      </c>
    </row>
    <row r="683" spans="1:12" ht="11.25">
      <c r="A683" s="25">
        <v>6</v>
      </c>
      <c r="B683" s="16">
        <v>11.5</v>
      </c>
      <c r="C683" s="16">
        <f t="shared" si="87"/>
        <v>29.21</v>
      </c>
      <c r="D683" s="36">
        <v>218</v>
      </c>
      <c r="E683" s="32">
        <f t="shared" si="88"/>
        <v>2.3624521820171873</v>
      </c>
      <c r="F683" s="28">
        <f t="shared" si="89"/>
        <v>0.20543062452323368</v>
      </c>
      <c r="G683" s="24"/>
      <c r="H683" s="40">
        <v>28</v>
      </c>
      <c r="I683" s="40">
        <v>34</v>
      </c>
      <c r="J683" s="40">
        <v>14</v>
      </c>
      <c r="K683" s="40">
        <v>26</v>
      </c>
      <c r="L683" s="40">
        <v>52</v>
      </c>
    </row>
    <row r="684" spans="1:12" ht="11.25">
      <c r="A684" s="25">
        <v>7</v>
      </c>
      <c r="B684" s="16">
        <v>9.5</v>
      </c>
      <c r="C684" s="16">
        <f t="shared" si="87"/>
        <v>24.13</v>
      </c>
      <c r="D684" s="36">
        <v>191</v>
      </c>
      <c r="E684" s="32">
        <f t="shared" si="88"/>
        <v>2.069854893418728</v>
      </c>
      <c r="F684" s="28">
        <f t="shared" si="89"/>
        <v>0.2178794624651293</v>
      </c>
      <c r="G684" s="24"/>
      <c r="H684" s="40">
        <v>36</v>
      </c>
      <c r="I684" s="40">
        <v>53</v>
      </c>
      <c r="J684" s="40">
        <v>24</v>
      </c>
      <c r="K684" s="40">
        <v>36</v>
      </c>
      <c r="L684" s="40">
        <v>51</v>
      </c>
    </row>
    <row r="685" spans="1:12" ht="11.25">
      <c r="A685" s="25">
        <v>8</v>
      </c>
      <c r="B685" s="16">
        <v>11</v>
      </c>
      <c r="C685" s="16">
        <f t="shared" si="87"/>
        <v>27.94</v>
      </c>
      <c r="D685" s="36">
        <v>228</v>
      </c>
      <c r="E685" s="32">
        <f t="shared" si="88"/>
        <v>2.4708215481647646</v>
      </c>
      <c r="F685" s="28">
        <f t="shared" si="89"/>
        <v>0.22462014074225134</v>
      </c>
      <c r="G685" s="24"/>
      <c r="H685" s="40">
        <v>46</v>
      </c>
      <c r="I685" s="40">
        <v>29</v>
      </c>
      <c r="J685" s="40">
        <v>15</v>
      </c>
      <c r="K685" s="40">
        <v>30</v>
      </c>
      <c r="L685" s="40">
        <v>52</v>
      </c>
    </row>
    <row r="686" spans="1:12" ht="11.25">
      <c r="A686" s="25">
        <v>9</v>
      </c>
      <c r="B686" s="16">
        <v>4.5</v>
      </c>
      <c r="C686" s="16">
        <f t="shared" si="87"/>
        <v>11.43</v>
      </c>
      <c r="D686" s="36">
        <v>90</v>
      </c>
      <c r="E686" s="32">
        <f t="shared" si="88"/>
        <v>0.9753242953281966</v>
      </c>
      <c r="F686" s="28">
        <f t="shared" si="89"/>
        <v>0.2167387322951548</v>
      </c>
      <c r="G686" s="24"/>
      <c r="H686" s="40">
        <v>41</v>
      </c>
      <c r="I686" s="40">
        <v>34</v>
      </c>
      <c r="J686" s="40">
        <v>20</v>
      </c>
      <c r="K686" s="40">
        <v>33</v>
      </c>
      <c r="L686" s="40">
        <v>46</v>
      </c>
    </row>
    <row r="687" spans="1:12" ht="11.25">
      <c r="A687" s="25">
        <v>10</v>
      </c>
      <c r="B687" s="16">
        <v>7.5</v>
      </c>
      <c r="C687" s="16">
        <f t="shared" si="87"/>
        <v>19.05</v>
      </c>
      <c r="D687" s="36">
        <v>153</v>
      </c>
      <c r="E687" s="32">
        <f t="shared" si="88"/>
        <v>1.6580513020579342</v>
      </c>
      <c r="F687" s="28">
        <f t="shared" si="89"/>
        <v>0.2210735069410579</v>
      </c>
      <c r="G687" s="24"/>
      <c r="H687" s="40">
        <v>46</v>
      </c>
      <c r="I687" s="40">
        <v>20</v>
      </c>
      <c r="J687" s="40">
        <v>28</v>
      </c>
      <c r="K687" s="40">
        <v>29</v>
      </c>
      <c r="L687" s="40">
        <v>43</v>
      </c>
    </row>
    <row r="688" spans="1:12" ht="12.75">
      <c r="A688" s="29" t="s">
        <v>20</v>
      </c>
      <c r="B688" s="30">
        <f>AVERAGE(B678:B687)</f>
        <v>9.4</v>
      </c>
      <c r="C688" s="30">
        <f>AVERAGE(C678:C687)</f>
        <v>23.876</v>
      </c>
      <c r="D688" s="52">
        <f>AVERAGE(D678:D687)</f>
        <v>202.1</v>
      </c>
      <c r="E688" s="30">
        <f>AVERAGE(E678:E687)</f>
        <v>2.1901448898425393</v>
      </c>
      <c r="F688" s="31">
        <f>AVERAGE(F678:F687)</f>
        <v>0.23141503087094722</v>
      </c>
      <c r="G688" s="24"/>
      <c r="H688" s="24"/>
      <c r="I688"/>
      <c r="J688"/>
      <c r="K688"/>
      <c r="L688" s="24"/>
    </row>
    <row r="689" spans="1:12" ht="12.75">
      <c r="A689"/>
      <c r="B689"/>
      <c r="C689"/>
      <c r="D689"/>
      <c r="E689"/>
      <c r="F689"/>
      <c r="G689"/>
      <c r="H689"/>
      <c r="I689" s="29" t="s">
        <v>13</v>
      </c>
      <c r="J689" s="24"/>
      <c r="K689" s="50">
        <f>AVERAGE(H678:L687)</f>
        <v>33.58</v>
      </c>
      <c r="L689"/>
    </row>
    <row r="692" spans="1:3" ht="11.25">
      <c r="A692" s="19" t="s">
        <v>73</v>
      </c>
      <c r="C692" s="20" t="s">
        <v>215</v>
      </c>
    </row>
    <row r="693" spans="1:7" ht="12.75">
      <c r="A693" s="19" t="s">
        <v>71</v>
      </c>
      <c r="B693"/>
      <c r="C693" s="19" t="s">
        <v>216</v>
      </c>
      <c r="F693" s="19" t="s">
        <v>74</v>
      </c>
      <c r="G693" s="3">
        <v>36638</v>
      </c>
    </row>
    <row r="694" spans="1:7" ht="12.75">
      <c r="A694" s="19" t="s">
        <v>72</v>
      </c>
      <c r="B694"/>
      <c r="C694" s="51" t="s">
        <v>217</v>
      </c>
      <c r="F694" s="19" t="s">
        <v>75</v>
      </c>
      <c r="G694" s="22" t="s">
        <v>55</v>
      </c>
    </row>
    <row r="696" spans="1:12" ht="11.25">
      <c r="A696" s="15"/>
      <c r="B696" s="23"/>
      <c r="C696" s="24"/>
      <c r="D696" s="53" t="s">
        <v>15</v>
      </c>
      <c r="E696" s="53"/>
      <c r="F696" s="30">
        <f>F708*K709</f>
        <v>10.773035123503183</v>
      </c>
      <c r="G696" s="29" t="s">
        <v>11</v>
      </c>
      <c r="H696" s="24"/>
      <c r="I696" s="24"/>
      <c r="J696" s="24"/>
      <c r="K696" s="24"/>
      <c r="L696" s="24"/>
    </row>
    <row r="697" spans="1:12" ht="11.25">
      <c r="A697" s="15"/>
      <c r="B697" s="4" t="s">
        <v>16</v>
      </c>
      <c r="C697" s="4" t="s">
        <v>45</v>
      </c>
      <c r="D697" s="4" t="s">
        <v>17</v>
      </c>
      <c r="E697" s="24" t="s">
        <v>170</v>
      </c>
      <c r="F697" s="26" t="s">
        <v>50</v>
      </c>
      <c r="H697" s="27" t="s">
        <v>19</v>
      </c>
      <c r="I697" s="27"/>
      <c r="J697" s="24"/>
      <c r="K697" s="24"/>
      <c r="L697" s="24"/>
    </row>
    <row r="698" spans="1:12" ht="11.25">
      <c r="A698" s="25">
        <v>1</v>
      </c>
      <c r="B698" s="16">
        <v>9</v>
      </c>
      <c r="C698" s="16">
        <f aca="true" t="shared" si="90" ref="C698:C707">B698*2.54</f>
        <v>22.86</v>
      </c>
      <c r="D698" s="36">
        <v>206</v>
      </c>
      <c r="E698" s="32">
        <f>D698/92.277</f>
        <v>2.2324089426400944</v>
      </c>
      <c r="F698" s="28">
        <f>E698/B698</f>
        <v>0.2480454380711216</v>
      </c>
      <c r="G698" s="24"/>
      <c r="H698" s="40">
        <v>31</v>
      </c>
      <c r="I698" s="40">
        <v>51</v>
      </c>
      <c r="J698" s="40">
        <v>43</v>
      </c>
      <c r="K698" s="40">
        <v>54</v>
      </c>
      <c r="L698" s="40">
        <v>37</v>
      </c>
    </row>
    <row r="699" spans="1:12" ht="11.25">
      <c r="A699" s="25">
        <v>2</v>
      </c>
      <c r="B699" s="16">
        <v>16</v>
      </c>
      <c r="C699" s="16">
        <f t="shared" si="90"/>
        <v>40.64</v>
      </c>
      <c r="D699" s="36">
        <v>284</v>
      </c>
      <c r="E699" s="32">
        <f>D699/92.277</f>
        <v>3.077689998591198</v>
      </c>
      <c r="F699" s="28">
        <f>E699/B699</f>
        <v>0.19235562491194988</v>
      </c>
      <c r="G699" s="24"/>
      <c r="H699" s="40">
        <v>32</v>
      </c>
      <c r="I699" s="40">
        <v>50</v>
      </c>
      <c r="J699" s="40">
        <v>47</v>
      </c>
      <c r="K699" s="40">
        <v>55</v>
      </c>
      <c r="L699" s="40">
        <v>39</v>
      </c>
    </row>
    <row r="700" spans="1:12" ht="11.25">
      <c r="A700" s="25">
        <v>3</v>
      </c>
      <c r="B700" s="16">
        <v>17</v>
      </c>
      <c r="C700" s="16">
        <f t="shared" si="90"/>
        <v>43.18</v>
      </c>
      <c r="D700" s="36">
        <v>408</v>
      </c>
      <c r="E700" s="32">
        <f aca="true" t="shared" si="91" ref="E700:E707">D700/92.277</f>
        <v>4.421470138821158</v>
      </c>
      <c r="F700" s="28">
        <f aca="true" t="shared" si="92" ref="F700:F707">E700/B700</f>
        <v>0.2600864787541858</v>
      </c>
      <c r="G700" s="24"/>
      <c r="H700" s="40">
        <v>38</v>
      </c>
      <c r="I700" s="40">
        <v>58</v>
      </c>
      <c r="J700" s="40">
        <v>46</v>
      </c>
      <c r="K700" s="40">
        <v>46</v>
      </c>
      <c r="L700" s="40">
        <v>28</v>
      </c>
    </row>
    <row r="701" spans="1:12" ht="11.25">
      <c r="A701" s="25">
        <v>4</v>
      </c>
      <c r="B701" s="16">
        <v>15</v>
      </c>
      <c r="C701" s="16">
        <f t="shared" si="90"/>
        <v>38.1</v>
      </c>
      <c r="D701" s="36">
        <v>372</v>
      </c>
      <c r="E701" s="32">
        <f t="shared" si="91"/>
        <v>4.0313404206898795</v>
      </c>
      <c r="F701" s="28">
        <f t="shared" si="92"/>
        <v>0.26875602804599197</v>
      </c>
      <c r="G701" s="24"/>
      <c r="H701" s="40">
        <v>27</v>
      </c>
      <c r="I701" s="40">
        <v>53</v>
      </c>
      <c r="J701" s="40">
        <v>55</v>
      </c>
      <c r="K701" s="40">
        <v>53</v>
      </c>
      <c r="L701" s="40">
        <v>49</v>
      </c>
    </row>
    <row r="702" spans="1:12" ht="11.25">
      <c r="A702" s="25">
        <v>5</v>
      </c>
      <c r="B702" s="16">
        <v>16</v>
      </c>
      <c r="C702" s="16">
        <f t="shared" si="90"/>
        <v>40.64</v>
      </c>
      <c r="D702" s="36">
        <v>364</v>
      </c>
      <c r="E702" s="32">
        <f t="shared" si="91"/>
        <v>3.9446449277718174</v>
      </c>
      <c r="F702" s="28">
        <f t="shared" si="92"/>
        <v>0.2465403079857386</v>
      </c>
      <c r="G702" s="24"/>
      <c r="H702" s="40">
        <v>41</v>
      </c>
      <c r="I702" s="40">
        <v>47</v>
      </c>
      <c r="J702" s="40">
        <v>56</v>
      </c>
      <c r="K702" s="40">
        <v>49</v>
      </c>
      <c r="L702" s="40">
        <v>45</v>
      </c>
    </row>
    <row r="703" spans="1:12" ht="11.25">
      <c r="A703" s="25">
        <v>6</v>
      </c>
      <c r="B703" s="16">
        <v>15</v>
      </c>
      <c r="C703" s="16">
        <f t="shared" si="90"/>
        <v>38.1</v>
      </c>
      <c r="D703" s="36">
        <v>401</v>
      </c>
      <c r="E703" s="32">
        <f t="shared" si="91"/>
        <v>4.345611582517853</v>
      </c>
      <c r="F703" s="28">
        <f t="shared" si="92"/>
        <v>0.28970743883452355</v>
      </c>
      <c r="G703" s="24"/>
      <c r="H703" s="40">
        <v>48</v>
      </c>
      <c r="I703" s="40">
        <v>53</v>
      </c>
      <c r="J703" s="40">
        <v>49</v>
      </c>
      <c r="K703" s="40">
        <v>46</v>
      </c>
      <c r="L703" s="40">
        <v>42</v>
      </c>
    </row>
    <row r="704" spans="1:12" ht="11.25">
      <c r="A704" s="25">
        <v>7</v>
      </c>
      <c r="B704" s="16">
        <v>14</v>
      </c>
      <c r="C704" s="16">
        <f t="shared" si="90"/>
        <v>35.56</v>
      </c>
      <c r="D704" s="36">
        <v>206</v>
      </c>
      <c r="E704" s="32">
        <f t="shared" si="91"/>
        <v>2.2324089426400944</v>
      </c>
      <c r="F704" s="28">
        <f t="shared" si="92"/>
        <v>0.1594577816171496</v>
      </c>
      <c r="G704" s="24"/>
      <c r="H704" s="40">
        <v>53</v>
      </c>
      <c r="I704" s="40">
        <v>55</v>
      </c>
      <c r="J704" s="40">
        <v>62</v>
      </c>
      <c r="K704" s="40">
        <v>40</v>
      </c>
      <c r="L704" s="40">
        <v>34</v>
      </c>
    </row>
    <row r="705" spans="1:12" ht="11.25">
      <c r="A705" s="25">
        <v>8</v>
      </c>
      <c r="B705" s="16">
        <v>15</v>
      </c>
      <c r="C705" s="16">
        <f t="shared" si="90"/>
        <v>38.1</v>
      </c>
      <c r="D705" s="36">
        <v>320</v>
      </c>
      <c r="E705" s="32">
        <f t="shared" si="91"/>
        <v>3.467819716722477</v>
      </c>
      <c r="F705" s="28">
        <f t="shared" si="92"/>
        <v>0.2311879811148318</v>
      </c>
      <c r="G705" s="24"/>
      <c r="H705" s="40">
        <v>48</v>
      </c>
      <c r="I705" s="40">
        <v>53</v>
      </c>
      <c r="J705" s="40">
        <v>56</v>
      </c>
      <c r="K705" s="40">
        <v>39</v>
      </c>
      <c r="L705" s="40">
        <v>43</v>
      </c>
    </row>
    <row r="706" spans="1:12" ht="11.25">
      <c r="A706" s="25">
        <v>9</v>
      </c>
      <c r="B706" s="16">
        <v>17</v>
      </c>
      <c r="C706" s="16">
        <f t="shared" si="90"/>
        <v>43.18</v>
      </c>
      <c r="D706" s="36">
        <v>360</v>
      </c>
      <c r="E706" s="32">
        <f t="shared" si="91"/>
        <v>3.9012971813127866</v>
      </c>
      <c r="F706" s="28">
        <f t="shared" si="92"/>
        <v>0.22948806948898745</v>
      </c>
      <c r="G706" s="24"/>
      <c r="H706" s="40">
        <v>53</v>
      </c>
      <c r="I706" s="40">
        <v>47</v>
      </c>
      <c r="J706" s="40">
        <v>66</v>
      </c>
      <c r="K706" s="40">
        <v>45</v>
      </c>
      <c r="L706" s="40">
        <v>44</v>
      </c>
    </row>
    <row r="707" spans="1:12" ht="11.25">
      <c r="A707" s="25">
        <v>10</v>
      </c>
      <c r="B707" s="16">
        <v>13.5</v>
      </c>
      <c r="C707" s="16">
        <f t="shared" si="90"/>
        <v>34.29</v>
      </c>
      <c r="D707" s="36">
        <v>205</v>
      </c>
      <c r="E707" s="32">
        <f t="shared" si="91"/>
        <v>2.2215720060253368</v>
      </c>
      <c r="F707" s="28">
        <f t="shared" si="92"/>
        <v>0.16456088933521013</v>
      </c>
      <c r="G707" s="24"/>
      <c r="H707" s="40">
        <v>48</v>
      </c>
      <c r="I707" s="40">
        <v>46</v>
      </c>
      <c r="J707" s="40">
        <v>59</v>
      </c>
      <c r="K707" s="40">
        <v>57</v>
      </c>
      <c r="L707" s="40">
        <v>36</v>
      </c>
    </row>
    <row r="708" spans="1:12" ht="12.75">
      <c r="A708" s="29" t="s">
        <v>20</v>
      </c>
      <c r="B708" s="30">
        <f>AVERAGE(B698:B707)</f>
        <v>14.75</v>
      </c>
      <c r="C708" s="30">
        <f>AVERAGE(C698:C707)</f>
        <v>37.46500000000001</v>
      </c>
      <c r="D708" s="52">
        <f>AVERAGE(D698:D707)</f>
        <v>312.6</v>
      </c>
      <c r="E708" s="30">
        <f>AVERAGE(E698:E707)</f>
        <v>3.3876263857732694</v>
      </c>
      <c r="F708" s="31">
        <f>AVERAGE(F698:F707)</f>
        <v>0.22901860381596903</v>
      </c>
      <c r="G708" s="24"/>
      <c r="H708" s="24"/>
      <c r="I708"/>
      <c r="J708"/>
      <c r="K708"/>
      <c r="L708" s="24"/>
    </row>
    <row r="709" spans="1:12" ht="12.75">
      <c r="A709"/>
      <c r="B709"/>
      <c r="C709"/>
      <c r="D709"/>
      <c r="E709"/>
      <c r="F709"/>
      <c r="G709"/>
      <c r="H709"/>
      <c r="I709" s="29" t="s">
        <v>13</v>
      </c>
      <c r="J709" s="24"/>
      <c r="K709" s="50">
        <f>AVERAGE(H698:L707)</f>
        <v>47.04</v>
      </c>
      <c r="L709"/>
    </row>
    <row r="712" spans="1:3" ht="11.25">
      <c r="A712" s="19" t="s">
        <v>73</v>
      </c>
      <c r="C712" s="20" t="s">
        <v>220</v>
      </c>
    </row>
    <row r="713" spans="1:7" ht="12.75">
      <c r="A713" s="19" t="s">
        <v>71</v>
      </c>
      <c r="B713"/>
      <c r="C713" s="19" t="s">
        <v>218</v>
      </c>
      <c r="F713" s="19" t="s">
        <v>74</v>
      </c>
      <c r="G713" s="3">
        <v>36639</v>
      </c>
    </row>
    <row r="714" spans="1:7" ht="12.75">
      <c r="A714" s="19" t="s">
        <v>72</v>
      </c>
      <c r="B714"/>
      <c r="C714" s="51" t="s">
        <v>219</v>
      </c>
      <c r="F714" s="19" t="s">
        <v>75</v>
      </c>
      <c r="G714" s="22" t="s">
        <v>55</v>
      </c>
    </row>
    <row r="716" spans="1:12" ht="11.25">
      <c r="A716" s="15"/>
      <c r="B716" s="23"/>
      <c r="C716" s="24"/>
      <c r="D716" s="53" t="s">
        <v>15</v>
      </c>
      <c r="E716" s="53"/>
      <c r="F716" s="30">
        <f>F728*K729</f>
        <v>9.477704418200531</v>
      </c>
      <c r="G716" s="29" t="s">
        <v>11</v>
      </c>
      <c r="H716" s="24"/>
      <c r="I716" s="24"/>
      <c r="J716" s="24"/>
      <c r="K716" s="24"/>
      <c r="L716" s="24"/>
    </row>
    <row r="717" spans="1:12" ht="11.25">
      <c r="A717" s="15"/>
      <c r="B717" s="4" t="s">
        <v>16</v>
      </c>
      <c r="C717" s="4" t="s">
        <v>45</v>
      </c>
      <c r="D717" s="4" t="s">
        <v>17</v>
      </c>
      <c r="E717" s="24" t="s">
        <v>170</v>
      </c>
      <c r="F717" s="26" t="s">
        <v>50</v>
      </c>
      <c r="H717" s="27" t="s">
        <v>19</v>
      </c>
      <c r="I717" s="27"/>
      <c r="J717" s="24"/>
      <c r="K717" s="24"/>
      <c r="L717" s="24"/>
    </row>
    <row r="718" spans="1:12" ht="11.25">
      <c r="A718" s="25">
        <v>1</v>
      </c>
      <c r="B718" s="16">
        <v>13</v>
      </c>
      <c r="C718" s="16">
        <f aca="true" t="shared" si="93" ref="C718:C727">B718*2.54</f>
        <v>33.02</v>
      </c>
      <c r="D718" s="36">
        <v>261</v>
      </c>
      <c r="E718" s="32">
        <f>D718/92.277</f>
        <v>2.8284404564517702</v>
      </c>
      <c r="F718" s="28">
        <f>E718/B718</f>
        <v>0.21757234280398233</v>
      </c>
      <c r="G718" s="24"/>
      <c r="H718" s="40">
        <v>54</v>
      </c>
      <c r="I718" s="40">
        <v>48</v>
      </c>
      <c r="J718" s="40">
        <v>28</v>
      </c>
      <c r="K718" s="40">
        <v>25</v>
      </c>
      <c r="L718" s="40">
        <v>34</v>
      </c>
    </row>
    <row r="719" spans="1:12" ht="11.25">
      <c r="A719" s="25">
        <v>2</v>
      </c>
      <c r="B719" s="16">
        <v>16</v>
      </c>
      <c r="C719" s="16">
        <f t="shared" si="93"/>
        <v>40.64</v>
      </c>
      <c r="D719" s="36">
        <v>330</v>
      </c>
      <c r="E719" s="32">
        <f>D719/92.277</f>
        <v>3.576189082870054</v>
      </c>
      <c r="F719" s="28">
        <f>E719/B719</f>
        <v>0.2235118176793784</v>
      </c>
      <c r="G719" s="24"/>
      <c r="H719" s="40">
        <v>52</v>
      </c>
      <c r="I719" s="40">
        <v>46</v>
      </c>
      <c r="J719" s="40">
        <v>42</v>
      </c>
      <c r="K719" s="40">
        <v>28</v>
      </c>
      <c r="L719" s="40">
        <v>36</v>
      </c>
    </row>
    <row r="720" spans="1:12" ht="11.25">
      <c r="A720" s="25">
        <v>3</v>
      </c>
      <c r="B720" s="16">
        <v>17.5</v>
      </c>
      <c r="C720" s="16">
        <f t="shared" si="93"/>
        <v>44.45</v>
      </c>
      <c r="D720" s="36">
        <v>382</v>
      </c>
      <c r="E720" s="32">
        <f aca="true" t="shared" si="94" ref="E720:E727">D720/92.277</f>
        <v>4.139709786837456</v>
      </c>
      <c r="F720" s="28">
        <f aca="true" t="shared" si="95" ref="F720:F727">E720/B720</f>
        <v>0.23655484496214035</v>
      </c>
      <c r="G720" s="24"/>
      <c r="H720" s="40">
        <v>52</v>
      </c>
      <c r="I720" s="40">
        <v>44</v>
      </c>
      <c r="J720" s="40">
        <v>39</v>
      </c>
      <c r="K720" s="40">
        <v>42</v>
      </c>
      <c r="L720" s="40">
        <v>37</v>
      </c>
    </row>
    <row r="721" spans="1:12" ht="11.25">
      <c r="A721" s="25">
        <v>4</v>
      </c>
      <c r="B721" s="16">
        <v>17</v>
      </c>
      <c r="C721" s="16">
        <f t="shared" si="93"/>
        <v>43.18</v>
      </c>
      <c r="D721" s="36">
        <v>374</v>
      </c>
      <c r="E721" s="32">
        <f t="shared" si="94"/>
        <v>4.053014293919395</v>
      </c>
      <c r="F721" s="28">
        <f t="shared" si="95"/>
        <v>0.23841260552467028</v>
      </c>
      <c r="G721" s="24"/>
      <c r="H721" s="40">
        <v>51</v>
      </c>
      <c r="I721" s="40">
        <v>47</v>
      </c>
      <c r="J721" s="40">
        <v>31</v>
      </c>
      <c r="K721" s="40">
        <v>30</v>
      </c>
      <c r="L721" s="40">
        <v>43</v>
      </c>
    </row>
    <row r="722" spans="1:12" ht="11.25">
      <c r="A722" s="25">
        <v>5</v>
      </c>
      <c r="B722" s="16">
        <v>13.5</v>
      </c>
      <c r="C722" s="16">
        <f t="shared" si="93"/>
        <v>34.29</v>
      </c>
      <c r="D722" s="36">
        <v>339</v>
      </c>
      <c r="E722" s="32">
        <f t="shared" si="94"/>
        <v>3.673721512402874</v>
      </c>
      <c r="F722" s="28">
        <f t="shared" si="95"/>
        <v>0.27212751943724994</v>
      </c>
      <c r="G722" s="24"/>
      <c r="H722" s="40">
        <v>56</v>
      </c>
      <c r="I722" s="40">
        <v>38</v>
      </c>
      <c r="J722" s="40">
        <v>29</v>
      </c>
      <c r="K722" s="40">
        <v>27</v>
      </c>
      <c r="L722" s="40">
        <v>43</v>
      </c>
    </row>
    <row r="723" spans="1:12" ht="11.25">
      <c r="A723" s="25">
        <v>6</v>
      </c>
      <c r="B723" s="16">
        <v>14</v>
      </c>
      <c r="C723" s="16">
        <f t="shared" si="93"/>
        <v>35.56</v>
      </c>
      <c r="D723" s="36">
        <v>315</v>
      </c>
      <c r="E723" s="32">
        <f t="shared" si="94"/>
        <v>3.413635033648688</v>
      </c>
      <c r="F723" s="28">
        <f t="shared" si="95"/>
        <v>0.24383107383204913</v>
      </c>
      <c r="G723" s="24"/>
      <c r="H723" s="40">
        <v>50</v>
      </c>
      <c r="I723" s="40">
        <v>34</v>
      </c>
      <c r="J723" s="40">
        <v>22</v>
      </c>
      <c r="K723" s="40">
        <v>28</v>
      </c>
      <c r="L723" s="40">
        <v>31</v>
      </c>
    </row>
    <row r="724" spans="1:12" ht="11.25">
      <c r="A724" s="25">
        <v>7</v>
      </c>
      <c r="B724" s="16">
        <v>13</v>
      </c>
      <c r="C724" s="16">
        <f t="shared" si="93"/>
        <v>33.02</v>
      </c>
      <c r="D724" s="36">
        <v>287</v>
      </c>
      <c r="E724" s="32">
        <f t="shared" si="94"/>
        <v>3.1102008084354713</v>
      </c>
      <c r="F724" s="28">
        <f t="shared" si="95"/>
        <v>0.2392462160334978</v>
      </c>
      <c r="G724" s="24"/>
      <c r="H724" s="40">
        <v>42</v>
      </c>
      <c r="I724" s="40">
        <v>41</v>
      </c>
      <c r="J724" s="40">
        <v>20</v>
      </c>
      <c r="K724" s="40">
        <v>30</v>
      </c>
      <c r="L724" s="40">
        <v>33</v>
      </c>
    </row>
    <row r="725" spans="1:12" ht="11.25">
      <c r="A725" s="25">
        <v>8</v>
      </c>
      <c r="B725" s="16">
        <v>21</v>
      </c>
      <c r="C725" s="16">
        <f t="shared" si="93"/>
        <v>53.34</v>
      </c>
      <c r="D725" s="36">
        <v>538</v>
      </c>
      <c r="E725" s="32">
        <f t="shared" si="94"/>
        <v>5.830271898739664</v>
      </c>
      <c r="F725" s="28">
        <f t="shared" si="95"/>
        <v>0.27763199517807924</v>
      </c>
      <c r="G725" s="24"/>
      <c r="H725" s="40">
        <v>45</v>
      </c>
      <c r="I725" s="40">
        <v>43</v>
      </c>
      <c r="J725" s="40">
        <v>23</v>
      </c>
      <c r="K725" s="40">
        <v>36</v>
      </c>
      <c r="L725" s="40">
        <v>40</v>
      </c>
    </row>
    <row r="726" spans="1:12" ht="11.25">
      <c r="A726" s="25">
        <v>9</v>
      </c>
      <c r="B726" s="16">
        <v>12.5</v>
      </c>
      <c r="C726" s="16">
        <f t="shared" si="93"/>
        <v>31.75</v>
      </c>
      <c r="D726" s="36">
        <v>331</v>
      </c>
      <c r="E726" s="32">
        <f t="shared" si="94"/>
        <v>3.587026019484812</v>
      </c>
      <c r="F726" s="28">
        <f t="shared" si="95"/>
        <v>0.28696208155878494</v>
      </c>
      <c r="G726" s="24"/>
      <c r="H726" s="40">
        <v>46</v>
      </c>
      <c r="I726" s="40">
        <v>45</v>
      </c>
      <c r="J726" s="40">
        <v>29</v>
      </c>
      <c r="K726" s="40">
        <v>46</v>
      </c>
      <c r="L726" s="40">
        <v>48</v>
      </c>
    </row>
    <row r="727" spans="1:12" ht="11.25">
      <c r="A727" s="25">
        <v>10</v>
      </c>
      <c r="B727" s="16">
        <v>20</v>
      </c>
      <c r="C727" s="16">
        <f t="shared" si="93"/>
        <v>50.8</v>
      </c>
      <c r="D727" s="36">
        <v>467</v>
      </c>
      <c r="E727" s="32">
        <f t="shared" si="94"/>
        <v>5.060849399091865</v>
      </c>
      <c r="F727" s="28">
        <f t="shared" si="95"/>
        <v>0.25304246995459323</v>
      </c>
      <c r="G727" s="24"/>
      <c r="H727" s="40">
        <v>42</v>
      </c>
      <c r="I727" s="40">
        <v>35</v>
      </c>
      <c r="J727" s="40">
        <v>30</v>
      </c>
      <c r="K727" s="40">
        <v>27</v>
      </c>
      <c r="L727" s="40">
        <v>36</v>
      </c>
    </row>
    <row r="728" spans="1:12" ht="12.75">
      <c r="A728" s="29" t="s">
        <v>20</v>
      </c>
      <c r="B728" s="30">
        <f>AVERAGE(B718:B727)</f>
        <v>15.75</v>
      </c>
      <c r="C728" s="30">
        <f>AVERAGE(C718:C727)</f>
        <v>40.005</v>
      </c>
      <c r="D728" s="52">
        <f>AVERAGE(D718:D727)</f>
        <v>362.4</v>
      </c>
      <c r="E728" s="30">
        <f>AVERAGE(E718:E727)</f>
        <v>3.9273058291882053</v>
      </c>
      <c r="F728" s="31">
        <f>AVERAGE(F718:F727)</f>
        <v>0.24888929669644252</v>
      </c>
      <c r="G728" s="24"/>
      <c r="H728" s="24"/>
      <c r="I728"/>
      <c r="J728"/>
      <c r="K728"/>
      <c r="L728" s="24"/>
    </row>
    <row r="729" spans="1:12" ht="12.75">
      <c r="A729"/>
      <c r="B729"/>
      <c r="C729"/>
      <c r="D729"/>
      <c r="E729"/>
      <c r="F729"/>
      <c r="G729"/>
      <c r="H729"/>
      <c r="I729" s="29" t="s">
        <v>13</v>
      </c>
      <c r="J729" s="24"/>
      <c r="K729" s="50">
        <f>AVERAGE(H718:L727)</f>
        <v>38.08</v>
      </c>
      <c r="L729"/>
    </row>
    <row r="732" spans="1:3" ht="11.25">
      <c r="A732" s="19" t="s">
        <v>73</v>
      </c>
      <c r="C732" s="20" t="s">
        <v>221</v>
      </c>
    </row>
    <row r="733" spans="1:7" ht="12.75">
      <c r="A733" s="19" t="s">
        <v>71</v>
      </c>
      <c r="B733"/>
      <c r="C733" s="19" t="s">
        <v>222</v>
      </c>
      <c r="F733" s="19" t="s">
        <v>74</v>
      </c>
      <c r="G733" s="3">
        <v>36639</v>
      </c>
    </row>
    <row r="734" spans="1:7" ht="12.75">
      <c r="A734" s="19" t="s">
        <v>72</v>
      </c>
      <c r="B734"/>
      <c r="C734" s="51" t="s">
        <v>223</v>
      </c>
      <c r="F734" s="19" t="s">
        <v>75</v>
      </c>
      <c r="G734" s="22" t="s">
        <v>55</v>
      </c>
    </row>
    <row r="736" spans="1:12" ht="11.25">
      <c r="A736" s="15"/>
      <c r="B736" s="23"/>
      <c r="C736" s="24"/>
      <c r="D736" s="53" t="s">
        <v>15</v>
      </c>
      <c r="E736" s="53"/>
      <c r="F736" s="30">
        <f>F748*K749</f>
        <v>13.398672147382914</v>
      </c>
      <c r="G736" s="29" t="s">
        <v>11</v>
      </c>
      <c r="H736" s="24"/>
      <c r="I736" s="24"/>
      <c r="J736" s="24"/>
      <c r="K736" s="24"/>
      <c r="L736" s="24"/>
    </row>
    <row r="737" spans="1:12" ht="11.25">
      <c r="A737" s="15"/>
      <c r="B737" s="4" t="s">
        <v>16</v>
      </c>
      <c r="C737" s="4" t="s">
        <v>45</v>
      </c>
      <c r="D737" s="4" t="s">
        <v>17</v>
      </c>
      <c r="E737" s="24" t="s">
        <v>170</v>
      </c>
      <c r="F737" s="26" t="s">
        <v>50</v>
      </c>
      <c r="H737" s="27" t="s">
        <v>19</v>
      </c>
      <c r="I737" s="27"/>
      <c r="J737" s="24"/>
      <c r="K737" s="24"/>
      <c r="L737" s="24"/>
    </row>
    <row r="738" spans="1:12" ht="11.25">
      <c r="A738" s="25">
        <v>1</v>
      </c>
      <c r="B738" s="16">
        <v>20</v>
      </c>
      <c r="C738" s="16">
        <f aca="true" t="shared" si="96" ref="C738:C747">B738*2.54</f>
        <v>50.8</v>
      </c>
      <c r="D738" s="36">
        <v>350</v>
      </c>
      <c r="E738" s="32">
        <f>D738/92.277</f>
        <v>3.7929278151652093</v>
      </c>
      <c r="F738" s="28">
        <f>E738/B738</f>
        <v>0.18964639075826045</v>
      </c>
      <c r="G738" s="24"/>
      <c r="H738" s="40">
        <v>48</v>
      </c>
      <c r="I738" s="40">
        <v>72</v>
      </c>
      <c r="J738" s="40">
        <v>42</v>
      </c>
      <c r="K738" s="40">
        <v>47</v>
      </c>
      <c r="L738" s="40">
        <v>38</v>
      </c>
    </row>
    <row r="739" spans="1:12" ht="11.25">
      <c r="A739" s="25">
        <v>2</v>
      </c>
      <c r="B739" s="16">
        <v>17</v>
      </c>
      <c r="C739" s="16">
        <f t="shared" si="96"/>
        <v>43.18</v>
      </c>
      <c r="D739" s="36">
        <v>303</v>
      </c>
      <c r="E739" s="32">
        <f>D739/92.277</f>
        <v>3.283591794271595</v>
      </c>
      <c r="F739" s="28">
        <f>E739/B739</f>
        <v>0.19315245848656443</v>
      </c>
      <c r="G739" s="24"/>
      <c r="H739" s="40">
        <v>46</v>
      </c>
      <c r="I739" s="40">
        <v>53</v>
      </c>
      <c r="J739" s="40">
        <v>60</v>
      </c>
      <c r="K739" s="40">
        <v>51</v>
      </c>
      <c r="L739" s="40">
        <v>47</v>
      </c>
    </row>
    <row r="740" spans="1:12" ht="11.25">
      <c r="A740" s="25">
        <v>3</v>
      </c>
      <c r="B740" s="16">
        <v>11.5</v>
      </c>
      <c r="C740" s="16">
        <f t="shared" si="96"/>
        <v>29.21</v>
      </c>
      <c r="D740" s="36">
        <v>275</v>
      </c>
      <c r="E740" s="32">
        <f aca="true" t="shared" si="97" ref="E740:E747">D740/92.277</f>
        <v>2.9801575690583784</v>
      </c>
      <c r="F740" s="28">
        <f aca="true" t="shared" si="98" ref="F740:F747">E740/B740</f>
        <v>0.259144136439859</v>
      </c>
      <c r="G740" s="24"/>
      <c r="H740" s="40">
        <v>49</v>
      </c>
      <c r="I740" s="40">
        <v>52</v>
      </c>
      <c r="J740" s="40">
        <v>59</v>
      </c>
      <c r="K740" s="40">
        <v>59</v>
      </c>
      <c r="L740" s="40">
        <v>54</v>
      </c>
    </row>
    <row r="741" spans="1:12" ht="11.25">
      <c r="A741" s="25">
        <v>4</v>
      </c>
      <c r="B741" s="16">
        <v>19</v>
      </c>
      <c r="C741" s="16">
        <f t="shared" si="96"/>
        <v>48.26</v>
      </c>
      <c r="D741" s="36">
        <v>387</v>
      </c>
      <c r="E741" s="32">
        <f t="shared" si="97"/>
        <v>4.193894469911245</v>
      </c>
      <c r="F741" s="28">
        <f t="shared" si="98"/>
        <v>0.22073128789006555</v>
      </c>
      <c r="G741" s="24"/>
      <c r="H741" s="40">
        <v>36</v>
      </c>
      <c r="I741" s="40">
        <v>60</v>
      </c>
      <c r="J741" s="40">
        <v>55</v>
      </c>
      <c r="K741" s="40">
        <v>50</v>
      </c>
      <c r="L741" s="40">
        <v>46</v>
      </c>
    </row>
    <row r="742" spans="1:12" ht="11.25">
      <c r="A742" s="25">
        <v>5</v>
      </c>
      <c r="B742" s="16">
        <v>21</v>
      </c>
      <c r="C742" s="16">
        <f t="shared" si="96"/>
        <v>53.34</v>
      </c>
      <c r="D742" s="36">
        <v>468</v>
      </c>
      <c r="E742" s="32">
        <f t="shared" si="97"/>
        <v>5.071686335706622</v>
      </c>
      <c r="F742" s="28">
        <f t="shared" si="98"/>
        <v>0.24150887312888678</v>
      </c>
      <c r="G742" s="24"/>
      <c r="H742" s="40">
        <v>50</v>
      </c>
      <c r="I742" s="40">
        <v>64</v>
      </c>
      <c r="J742" s="40">
        <v>54</v>
      </c>
      <c r="K742" s="40">
        <v>53</v>
      </c>
      <c r="L742" s="40">
        <v>45</v>
      </c>
    </row>
    <row r="743" spans="1:12" ht="11.25">
      <c r="A743" s="25">
        <v>6</v>
      </c>
      <c r="B743" s="16">
        <v>24</v>
      </c>
      <c r="C743" s="16">
        <f t="shared" si="96"/>
        <v>60.96</v>
      </c>
      <c r="D743" s="36">
        <v>553</v>
      </c>
      <c r="E743" s="32">
        <f t="shared" si="97"/>
        <v>5.99282594796103</v>
      </c>
      <c r="F743" s="28">
        <f t="shared" si="98"/>
        <v>0.24970108116504294</v>
      </c>
      <c r="G743" s="24"/>
      <c r="H743" s="40">
        <v>60</v>
      </c>
      <c r="I743" s="40">
        <v>57</v>
      </c>
      <c r="J743" s="40">
        <v>60</v>
      </c>
      <c r="K743" s="40">
        <v>49</v>
      </c>
      <c r="L743" s="40">
        <v>42</v>
      </c>
    </row>
    <row r="744" spans="1:12" ht="11.25">
      <c r="A744" s="25">
        <v>7</v>
      </c>
      <c r="B744" s="16">
        <v>19</v>
      </c>
      <c r="C744" s="16">
        <f t="shared" si="96"/>
        <v>48.26</v>
      </c>
      <c r="D744" s="36">
        <v>490</v>
      </c>
      <c r="E744" s="32">
        <f t="shared" si="97"/>
        <v>5.310098941231293</v>
      </c>
      <c r="F744" s="28">
        <f t="shared" si="98"/>
        <v>0.2794788916437523</v>
      </c>
      <c r="G744" s="24"/>
      <c r="H744" s="40">
        <v>60</v>
      </c>
      <c r="I744" s="40">
        <v>50</v>
      </c>
      <c r="J744" s="40">
        <v>51</v>
      </c>
      <c r="K744" s="40">
        <v>50</v>
      </c>
      <c r="L744" s="40">
        <v>50</v>
      </c>
    </row>
    <row r="745" spans="1:12" ht="11.25">
      <c r="A745" s="25">
        <v>8</v>
      </c>
      <c r="B745" s="16">
        <v>21</v>
      </c>
      <c r="C745" s="16">
        <f t="shared" si="96"/>
        <v>53.34</v>
      </c>
      <c r="D745" s="36">
        <v>617</v>
      </c>
      <c r="E745" s="32">
        <f t="shared" si="97"/>
        <v>6.6863898913055255</v>
      </c>
      <c r="F745" s="28">
        <f t="shared" si="98"/>
        <v>0.31839951863359645</v>
      </c>
      <c r="G745" s="24"/>
      <c r="H745" s="40">
        <v>58</v>
      </c>
      <c r="I745" s="40">
        <v>52</v>
      </c>
      <c r="J745" s="40">
        <v>47</v>
      </c>
      <c r="K745" s="40">
        <v>47</v>
      </c>
      <c r="L745" s="40">
        <v>56</v>
      </c>
    </row>
    <row r="746" spans="1:12" ht="11.25">
      <c r="A746" s="25">
        <v>9</v>
      </c>
      <c r="B746" s="16">
        <v>18</v>
      </c>
      <c r="C746" s="16">
        <f t="shared" si="96"/>
        <v>45.72</v>
      </c>
      <c r="D746" s="36">
        <v>495</v>
      </c>
      <c r="E746" s="32">
        <f t="shared" si="97"/>
        <v>5.364283624305082</v>
      </c>
      <c r="F746" s="28">
        <f t="shared" si="98"/>
        <v>0.29801575690583787</v>
      </c>
      <c r="G746" s="24"/>
      <c r="H746" s="40">
        <v>62</v>
      </c>
      <c r="I746" s="40">
        <v>46</v>
      </c>
      <c r="J746" s="40">
        <v>58</v>
      </c>
      <c r="K746" s="40">
        <v>41</v>
      </c>
      <c r="L746" s="40">
        <v>48</v>
      </c>
    </row>
    <row r="747" spans="1:12" ht="11.25">
      <c r="A747" s="25">
        <v>10</v>
      </c>
      <c r="B747" s="16">
        <v>21</v>
      </c>
      <c r="C747" s="16">
        <f t="shared" si="96"/>
        <v>53.34</v>
      </c>
      <c r="D747" s="36">
        <v>569</v>
      </c>
      <c r="E747" s="32">
        <f t="shared" si="97"/>
        <v>6.166216933797154</v>
      </c>
      <c r="F747" s="28">
        <f t="shared" si="98"/>
        <v>0.2936293777998645</v>
      </c>
      <c r="G747" s="24"/>
      <c r="H747" s="40">
        <v>69</v>
      </c>
      <c r="I747" s="40">
        <v>51</v>
      </c>
      <c r="J747" s="40">
        <v>59</v>
      </c>
      <c r="K747" s="40">
        <v>52</v>
      </c>
      <c r="L747" s="40">
        <v>69</v>
      </c>
    </row>
    <row r="748" spans="1:12" ht="12.75">
      <c r="A748" s="29" t="s">
        <v>20</v>
      </c>
      <c r="B748" s="30">
        <f>AVERAGE(B738:B747)</f>
        <v>19.15</v>
      </c>
      <c r="C748" s="30">
        <f>AVERAGE(C738:C747)</f>
        <v>48.641000000000005</v>
      </c>
      <c r="D748" s="52">
        <f>AVERAGE(D738:D747)</f>
        <v>450.7</v>
      </c>
      <c r="E748" s="30">
        <f>AVERAGE(E738:E747)</f>
        <v>4.8842073322713135</v>
      </c>
      <c r="F748" s="31">
        <f>AVERAGE(F738:F747)</f>
        <v>0.254340777285173</v>
      </c>
      <c r="G748" s="24"/>
      <c r="H748" s="24"/>
      <c r="I748"/>
      <c r="J748"/>
      <c r="K748"/>
      <c r="L748" s="24"/>
    </row>
    <row r="749" spans="1:12" ht="12.75">
      <c r="A749"/>
      <c r="B749"/>
      <c r="C749"/>
      <c r="D749"/>
      <c r="E749"/>
      <c r="F749"/>
      <c r="G749"/>
      <c r="H749"/>
      <c r="I749" s="29" t="s">
        <v>13</v>
      </c>
      <c r="J749" s="24"/>
      <c r="K749" s="50">
        <f>AVERAGE(H738:L747)</f>
        <v>52.68</v>
      </c>
      <c r="L749"/>
    </row>
    <row r="752" spans="1:3" ht="11.25">
      <c r="A752" s="19" t="s">
        <v>73</v>
      </c>
      <c r="C752" s="20" t="s">
        <v>224</v>
      </c>
    </row>
    <row r="753" spans="1:7" ht="12.75">
      <c r="A753" s="19" t="s">
        <v>71</v>
      </c>
      <c r="B753"/>
      <c r="C753" s="19" t="s">
        <v>225</v>
      </c>
      <c r="F753" s="19" t="s">
        <v>74</v>
      </c>
      <c r="G753" s="3">
        <v>36639</v>
      </c>
    </row>
    <row r="754" spans="1:7" ht="12.75">
      <c r="A754" s="19" t="s">
        <v>72</v>
      </c>
      <c r="B754"/>
      <c r="C754" s="51" t="s">
        <v>226</v>
      </c>
      <c r="F754" s="19" t="s">
        <v>75</v>
      </c>
      <c r="G754" s="22" t="s">
        <v>55</v>
      </c>
    </row>
    <row r="756" spans="1:12" ht="11.25">
      <c r="A756" s="15"/>
      <c r="B756" s="23"/>
      <c r="C756" s="24"/>
      <c r="D756" s="53" t="s">
        <v>15</v>
      </c>
      <c r="E756" s="53"/>
      <c r="F756" s="30">
        <f>F768*K769</f>
        <v>15.048398090356345</v>
      </c>
      <c r="G756" s="29" t="s">
        <v>11</v>
      </c>
      <c r="H756" s="24"/>
      <c r="I756" s="24"/>
      <c r="J756" s="24"/>
      <c r="K756" s="24"/>
      <c r="L756" s="24"/>
    </row>
    <row r="757" spans="1:12" ht="11.25">
      <c r="A757" s="15"/>
      <c r="B757" s="4" t="s">
        <v>16</v>
      </c>
      <c r="C757" s="4" t="s">
        <v>45</v>
      </c>
      <c r="D757" s="4" t="s">
        <v>17</v>
      </c>
      <c r="E757" s="24" t="s">
        <v>170</v>
      </c>
      <c r="F757" s="26" t="s">
        <v>50</v>
      </c>
      <c r="H757" s="27" t="s">
        <v>19</v>
      </c>
      <c r="I757" s="27"/>
      <c r="J757" s="24"/>
      <c r="K757" s="24"/>
      <c r="L757" s="24"/>
    </row>
    <row r="758" spans="1:12" ht="11.25">
      <c r="A758" s="25">
        <v>1</v>
      </c>
      <c r="B758" s="16">
        <v>17.5</v>
      </c>
      <c r="C758" s="16">
        <f aca="true" t="shared" si="99" ref="C758:C767">B758*2.54</f>
        <v>44.45</v>
      </c>
      <c r="D758" s="36">
        <v>352</v>
      </c>
      <c r="E758" s="32">
        <f>D758/92.277</f>
        <v>3.8146016883947245</v>
      </c>
      <c r="F758" s="28">
        <f>E758/B758</f>
        <v>0.2179772393368414</v>
      </c>
      <c r="G758" s="24"/>
      <c r="H758" s="40">
        <v>60</v>
      </c>
      <c r="I758" s="40">
        <v>60</v>
      </c>
      <c r="J758" s="40">
        <v>29</v>
      </c>
      <c r="K758" s="40">
        <v>48</v>
      </c>
      <c r="L758" s="40">
        <v>70</v>
      </c>
    </row>
    <row r="759" spans="1:12" ht="11.25">
      <c r="A759" s="25">
        <v>2</v>
      </c>
      <c r="B759" s="16">
        <v>16</v>
      </c>
      <c r="C759" s="16">
        <f t="shared" si="99"/>
        <v>40.64</v>
      </c>
      <c r="D759" s="36">
        <v>401</v>
      </c>
      <c r="E759" s="32">
        <f>D759/92.277</f>
        <v>4.345611582517853</v>
      </c>
      <c r="F759" s="28">
        <f>E759/B759</f>
        <v>0.27160072390736584</v>
      </c>
      <c r="G759" s="24"/>
      <c r="H759" s="40">
        <v>58</v>
      </c>
      <c r="I759" s="40">
        <v>66</v>
      </c>
      <c r="J759" s="40">
        <v>46</v>
      </c>
      <c r="K759" s="40">
        <v>42</v>
      </c>
      <c r="L759" s="40">
        <v>74</v>
      </c>
    </row>
    <row r="760" spans="1:12" ht="11.25">
      <c r="A760" s="25">
        <v>3</v>
      </c>
      <c r="B760" s="16">
        <v>24</v>
      </c>
      <c r="C760" s="16">
        <f t="shared" si="99"/>
        <v>60.96</v>
      </c>
      <c r="D760" s="36">
        <v>679</v>
      </c>
      <c r="E760" s="32">
        <f aca="true" t="shared" si="100" ref="E760:E767">D760/92.277</f>
        <v>7.358279961420505</v>
      </c>
      <c r="F760" s="28">
        <f aca="true" t="shared" si="101" ref="F760:F767">E760/B760</f>
        <v>0.3065949983925211</v>
      </c>
      <c r="G760" s="24"/>
      <c r="H760" s="40">
        <v>57</v>
      </c>
      <c r="I760" s="40">
        <v>54</v>
      </c>
      <c r="J760" s="40">
        <v>45</v>
      </c>
      <c r="K760" s="40">
        <v>55</v>
      </c>
      <c r="L760" s="40">
        <v>56</v>
      </c>
    </row>
    <row r="761" spans="1:12" ht="11.25">
      <c r="A761" s="25">
        <v>4</v>
      </c>
      <c r="B761" s="16">
        <v>25.5</v>
      </c>
      <c r="C761" s="16">
        <f t="shared" si="99"/>
        <v>64.77</v>
      </c>
      <c r="D761" s="36">
        <v>696</v>
      </c>
      <c r="E761" s="32">
        <f t="shared" si="100"/>
        <v>7.542507883871387</v>
      </c>
      <c r="F761" s="28">
        <f t="shared" si="101"/>
        <v>0.29578462289691715</v>
      </c>
      <c r="G761" s="24"/>
      <c r="H761" s="40">
        <v>61</v>
      </c>
      <c r="I761" s="40">
        <v>54</v>
      </c>
      <c r="J761" s="40">
        <v>38</v>
      </c>
      <c r="K761" s="40">
        <v>57</v>
      </c>
      <c r="L761" s="40">
        <v>67</v>
      </c>
    </row>
    <row r="762" spans="1:12" ht="11.25">
      <c r="A762" s="25">
        <v>5</v>
      </c>
      <c r="B762" s="16">
        <v>21</v>
      </c>
      <c r="C762" s="16">
        <f t="shared" si="99"/>
        <v>53.34</v>
      </c>
      <c r="D762" s="36">
        <v>555</v>
      </c>
      <c r="E762" s="32">
        <f t="shared" si="100"/>
        <v>6.014499821190546</v>
      </c>
      <c r="F762" s="28">
        <f t="shared" si="101"/>
        <v>0.28640475339002597</v>
      </c>
      <c r="G762" s="24"/>
      <c r="H762" s="40">
        <v>62</v>
      </c>
      <c r="I762" s="40">
        <v>46</v>
      </c>
      <c r="J762" s="40">
        <v>34</v>
      </c>
      <c r="K762" s="40">
        <v>58</v>
      </c>
      <c r="L762" s="40">
        <v>66</v>
      </c>
    </row>
    <row r="763" spans="1:12" ht="11.25">
      <c r="A763" s="25">
        <v>6</v>
      </c>
      <c r="B763" s="16">
        <v>28.5</v>
      </c>
      <c r="C763" s="16">
        <f t="shared" si="99"/>
        <v>72.39</v>
      </c>
      <c r="D763" s="36">
        <v>796</v>
      </c>
      <c r="E763" s="32">
        <f t="shared" si="100"/>
        <v>8.626201545347161</v>
      </c>
      <c r="F763" s="28">
        <f t="shared" si="101"/>
        <v>0.30267373843323375</v>
      </c>
      <c r="G763" s="24"/>
      <c r="H763" s="40">
        <v>62</v>
      </c>
      <c r="I763" s="40">
        <v>36</v>
      </c>
      <c r="J763" s="40">
        <v>33</v>
      </c>
      <c r="K763" s="40">
        <v>50</v>
      </c>
      <c r="L763" s="40">
        <v>75</v>
      </c>
    </row>
    <row r="764" spans="1:12" ht="11.25">
      <c r="A764" s="25">
        <v>7</v>
      </c>
      <c r="B764" s="16">
        <v>25</v>
      </c>
      <c r="C764" s="16">
        <f t="shared" si="99"/>
        <v>63.5</v>
      </c>
      <c r="D764" s="36">
        <v>675</v>
      </c>
      <c r="E764" s="32">
        <f t="shared" si="100"/>
        <v>7.314932214961474</v>
      </c>
      <c r="F764" s="28">
        <f t="shared" si="101"/>
        <v>0.29259728859845896</v>
      </c>
      <c r="G764" s="24"/>
      <c r="H764" s="40">
        <v>59</v>
      </c>
      <c r="I764" s="40">
        <v>33</v>
      </c>
      <c r="J764" s="40">
        <v>40</v>
      </c>
      <c r="K764" s="40">
        <v>60</v>
      </c>
      <c r="L764" s="40">
        <v>68</v>
      </c>
    </row>
    <row r="765" spans="1:12" ht="11.25">
      <c r="A765" s="25">
        <v>8</v>
      </c>
      <c r="B765" s="16">
        <v>22</v>
      </c>
      <c r="C765" s="16">
        <f t="shared" si="99"/>
        <v>55.88</v>
      </c>
      <c r="D765" s="36">
        <v>561</v>
      </c>
      <c r="E765" s="32">
        <f t="shared" si="100"/>
        <v>6.079521440879092</v>
      </c>
      <c r="F765" s="28">
        <f t="shared" si="101"/>
        <v>0.27634188367632234</v>
      </c>
      <c r="G765" s="24"/>
      <c r="H765" s="40">
        <v>55</v>
      </c>
      <c r="I765" s="40">
        <v>35</v>
      </c>
      <c r="J765" s="40">
        <v>44</v>
      </c>
      <c r="K765" s="40">
        <v>63</v>
      </c>
      <c r="L765" s="40">
        <v>65</v>
      </c>
    </row>
    <row r="766" spans="1:12" ht="11.25">
      <c r="A766" s="25">
        <v>9</v>
      </c>
      <c r="B766" s="16">
        <v>19</v>
      </c>
      <c r="C766" s="16">
        <f t="shared" si="99"/>
        <v>48.26</v>
      </c>
      <c r="D766" s="36">
        <v>550</v>
      </c>
      <c r="E766" s="32">
        <f t="shared" si="100"/>
        <v>5.960315138116757</v>
      </c>
      <c r="F766" s="28">
        <f t="shared" si="101"/>
        <v>0.3137007967429872</v>
      </c>
      <c r="G766" s="24"/>
      <c r="H766" s="40">
        <v>59</v>
      </c>
      <c r="I766" s="40">
        <v>38</v>
      </c>
      <c r="J766" s="40">
        <v>51</v>
      </c>
      <c r="K766" s="40">
        <v>68</v>
      </c>
      <c r="L766" s="40">
        <v>62</v>
      </c>
    </row>
    <row r="767" spans="1:12" ht="11.25">
      <c r="A767" s="25">
        <v>10</v>
      </c>
      <c r="B767" s="16">
        <v>17</v>
      </c>
      <c r="C767" s="16">
        <f t="shared" si="99"/>
        <v>43.18</v>
      </c>
      <c r="D767" s="36">
        <v>419</v>
      </c>
      <c r="E767" s="32">
        <f t="shared" si="100"/>
        <v>4.540676441583493</v>
      </c>
      <c r="F767" s="28">
        <f t="shared" si="101"/>
        <v>0.2670986142107937</v>
      </c>
      <c r="G767" s="24"/>
      <c r="H767" s="40">
        <v>48</v>
      </c>
      <c r="I767" s="40">
        <v>32</v>
      </c>
      <c r="J767" s="40">
        <v>39</v>
      </c>
      <c r="K767" s="40">
        <v>68</v>
      </c>
      <c r="L767" s="40">
        <v>52</v>
      </c>
    </row>
    <row r="768" spans="1:12" ht="12.75">
      <c r="A768" s="29" t="s">
        <v>20</v>
      </c>
      <c r="B768" s="30">
        <f>AVERAGE(B758:B767)</f>
        <v>21.55</v>
      </c>
      <c r="C768" s="30">
        <f>AVERAGE(C758:C767)</f>
        <v>54.73699999999999</v>
      </c>
      <c r="D768" s="52">
        <f>AVERAGE(D758:D767)</f>
        <v>568.4</v>
      </c>
      <c r="E768" s="30">
        <f>AVERAGE(E758:E767)</f>
        <v>6.159714771828299</v>
      </c>
      <c r="F768" s="31">
        <f>AVERAGE(F758:F767)</f>
        <v>0.28307746595854677</v>
      </c>
      <c r="G768" s="24"/>
      <c r="H768" s="24"/>
      <c r="I768"/>
      <c r="J768"/>
      <c r="K768"/>
      <c r="L768" s="24"/>
    </row>
    <row r="769" spans="1:12" ht="12.75">
      <c r="A769"/>
      <c r="B769"/>
      <c r="C769"/>
      <c r="D769"/>
      <c r="E769"/>
      <c r="F769"/>
      <c r="G769"/>
      <c r="H769"/>
      <c r="I769" s="29" t="s">
        <v>13</v>
      </c>
      <c r="J769" s="24"/>
      <c r="K769" s="50">
        <f>AVERAGE(H758:L767)</f>
        <v>53.16</v>
      </c>
      <c r="L769"/>
    </row>
    <row r="772" spans="1:3" ht="11.25">
      <c r="A772" s="19" t="s">
        <v>73</v>
      </c>
      <c r="C772" s="20" t="s">
        <v>227</v>
      </c>
    </row>
    <row r="773" spans="1:7" ht="12.75">
      <c r="A773" s="19" t="s">
        <v>71</v>
      </c>
      <c r="B773"/>
      <c r="C773" s="19" t="s">
        <v>228</v>
      </c>
      <c r="F773" s="19" t="s">
        <v>74</v>
      </c>
      <c r="G773" s="3">
        <v>36639</v>
      </c>
    </row>
    <row r="774" spans="1:7" ht="12.75">
      <c r="A774" s="19" t="s">
        <v>72</v>
      </c>
      <c r="B774"/>
      <c r="C774" s="51" t="s">
        <v>229</v>
      </c>
      <c r="F774" s="19" t="s">
        <v>75</v>
      </c>
      <c r="G774" s="22" t="s">
        <v>55</v>
      </c>
    </row>
    <row r="776" spans="1:12" ht="11.25">
      <c r="A776" s="15"/>
      <c r="B776" s="23"/>
      <c r="C776" s="24"/>
      <c r="D776" s="53" t="s">
        <v>15</v>
      </c>
      <c r="E776" s="53"/>
      <c r="F776" s="30">
        <f>F788*K789</f>
        <v>9.318368942991007</v>
      </c>
      <c r="G776" s="29" t="s">
        <v>11</v>
      </c>
      <c r="H776" s="24"/>
      <c r="I776" s="24"/>
      <c r="J776" s="24"/>
      <c r="K776" s="24"/>
      <c r="L776" s="24"/>
    </row>
    <row r="777" spans="1:12" ht="11.25">
      <c r="A777" s="15"/>
      <c r="B777" s="4" t="s">
        <v>16</v>
      </c>
      <c r="C777" s="4" t="s">
        <v>45</v>
      </c>
      <c r="D777" s="4" t="s">
        <v>17</v>
      </c>
      <c r="E777" s="24" t="s">
        <v>170</v>
      </c>
      <c r="F777" s="26" t="s">
        <v>50</v>
      </c>
      <c r="H777" s="27" t="s">
        <v>19</v>
      </c>
      <c r="I777" s="27"/>
      <c r="J777" s="24"/>
      <c r="K777" s="24"/>
      <c r="L777" s="24"/>
    </row>
    <row r="778" spans="1:12" ht="11.25">
      <c r="A778" s="25">
        <v>1</v>
      </c>
      <c r="B778" s="16">
        <v>15</v>
      </c>
      <c r="C778" s="16">
        <f aca="true" t="shared" si="102" ref="C778:C787">B778*2.54</f>
        <v>38.1</v>
      </c>
      <c r="D778" s="36">
        <v>288</v>
      </c>
      <c r="E778" s="32">
        <f>D778/92.277</f>
        <v>3.1210377450502294</v>
      </c>
      <c r="F778" s="28">
        <f>E778/B778</f>
        <v>0.20806918300334862</v>
      </c>
      <c r="G778" s="24"/>
      <c r="H778" s="40">
        <v>45</v>
      </c>
      <c r="I778" s="40">
        <v>34</v>
      </c>
      <c r="J778" s="40">
        <v>51</v>
      </c>
      <c r="K778" s="40">
        <v>46</v>
      </c>
      <c r="L778" s="40">
        <v>43</v>
      </c>
    </row>
    <row r="779" spans="1:12" ht="11.25">
      <c r="A779" s="25">
        <v>2</v>
      </c>
      <c r="B779" s="16">
        <v>14</v>
      </c>
      <c r="C779" s="16">
        <f t="shared" si="102"/>
        <v>35.56</v>
      </c>
      <c r="D779" s="36">
        <v>297</v>
      </c>
      <c r="E779" s="32">
        <f>D779/92.277</f>
        <v>3.2185701745830486</v>
      </c>
      <c r="F779" s="28">
        <f>E779/B779</f>
        <v>0.2298978696130749</v>
      </c>
      <c r="G779" s="24"/>
      <c r="H779" s="40">
        <v>54</v>
      </c>
      <c r="I779" s="40">
        <v>37</v>
      </c>
      <c r="J779" s="40">
        <v>55</v>
      </c>
      <c r="K779" s="40">
        <v>40</v>
      </c>
      <c r="L779" s="40">
        <v>46</v>
      </c>
    </row>
    <row r="780" spans="1:12" ht="11.25">
      <c r="A780" s="25">
        <v>3</v>
      </c>
      <c r="B780" s="16">
        <v>15</v>
      </c>
      <c r="C780" s="16">
        <f t="shared" si="102"/>
        <v>38.1</v>
      </c>
      <c r="D780" s="36">
        <v>306</v>
      </c>
      <c r="E780" s="32">
        <f aca="true" t="shared" si="103" ref="E780:E787">D780/92.277</f>
        <v>3.3161026041158683</v>
      </c>
      <c r="F780" s="28">
        <f aca="true" t="shared" si="104" ref="F780:F787">E780/B780</f>
        <v>0.2210735069410579</v>
      </c>
      <c r="G780" s="24"/>
      <c r="H780" s="40">
        <v>52</v>
      </c>
      <c r="I780" s="40">
        <v>37</v>
      </c>
      <c r="J780" s="40">
        <v>58</v>
      </c>
      <c r="K780" s="40">
        <v>42</v>
      </c>
      <c r="L780" s="40">
        <v>28</v>
      </c>
    </row>
    <row r="781" spans="1:12" ht="11.25">
      <c r="A781" s="25">
        <v>4</v>
      </c>
      <c r="B781" s="16">
        <v>10</v>
      </c>
      <c r="C781" s="16">
        <f t="shared" si="102"/>
        <v>25.4</v>
      </c>
      <c r="D781" s="36">
        <v>189</v>
      </c>
      <c r="E781" s="32">
        <f t="shared" si="103"/>
        <v>2.048181020189213</v>
      </c>
      <c r="F781" s="28">
        <f t="shared" si="104"/>
        <v>0.2048181020189213</v>
      </c>
      <c r="G781" s="24"/>
      <c r="H781" s="40">
        <v>54</v>
      </c>
      <c r="I781" s="40">
        <v>39</v>
      </c>
      <c r="J781" s="40">
        <v>50</v>
      </c>
      <c r="K781" s="40">
        <v>52</v>
      </c>
      <c r="L781" s="40">
        <v>42</v>
      </c>
    </row>
    <row r="782" spans="1:12" ht="11.25">
      <c r="A782" s="25">
        <v>5</v>
      </c>
      <c r="B782" s="16">
        <v>12</v>
      </c>
      <c r="C782" s="16">
        <f t="shared" si="102"/>
        <v>30.48</v>
      </c>
      <c r="D782" s="36">
        <v>121</v>
      </c>
      <c r="E782" s="32">
        <f t="shared" si="103"/>
        <v>1.3112693303856866</v>
      </c>
      <c r="F782" s="28">
        <f t="shared" si="104"/>
        <v>0.10927244419880722</v>
      </c>
      <c r="G782" s="24"/>
      <c r="H782" s="40">
        <v>44</v>
      </c>
      <c r="I782" s="40">
        <v>38</v>
      </c>
      <c r="J782" s="40">
        <v>45</v>
      </c>
      <c r="K782" s="40">
        <v>58</v>
      </c>
      <c r="L782" s="40">
        <v>36</v>
      </c>
    </row>
    <row r="783" spans="1:12" ht="11.25">
      <c r="A783" s="25">
        <v>6</v>
      </c>
      <c r="B783" s="16">
        <v>16</v>
      </c>
      <c r="C783" s="16">
        <f t="shared" si="102"/>
        <v>40.64</v>
      </c>
      <c r="D783" s="36">
        <v>322</v>
      </c>
      <c r="E783" s="32">
        <f t="shared" si="103"/>
        <v>3.4894935899519925</v>
      </c>
      <c r="F783" s="28">
        <f t="shared" si="104"/>
        <v>0.21809334937199953</v>
      </c>
      <c r="G783" s="24"/>
      <c r="H783" s="40">
        <v>53</v>
      </c>
      <c r="I783" s="40">
        <v>40</v>
      </c>
      <c r="J783" s="40">
        <v>25</v>
      </c>
      <c r="K783" s="40">
        <v>54</v>
      </c>
      <c r="L783" s="40">
        <v>36</v>
      </c>
    </row>
    <row r="784" spans="1:12" ht="11.25">
      <c r="A784" s="25">
        <v>7</v>
      </c>
      <c r="B784" s="16">
        <v>15</v>
      </c>
      <c r="C784" s="16">
        <f t="shared" si="102"/>
        <v>38.1</v>
      </c>
      <c r="D784" s="36">
        <v>321</v>
      </c>
      <c r="E784" s="32">
        <f t="shared" si="103"/>
        <v>3.4786566533372345</v>
      </c>
      <c r="F784" s="28">
        <f t="shared" si="104"/>
        <v>0.23191044355581564</v>
      </c>
      <c r="G784" s="24"/>
      <c r="H784" s="40">
        <v>39</v>
      </c>
      <c r="I784" s="40">
        <v>34</v>
      </c>
      <c r="J784" s="40">
        <v>42</v>
      </c>
      <c r="K784" s="40">
        <v>53</v>
      </c>
      <c r="L784" s="40">
        <v>39</v>
      </c>
    </row>
    <row r="785" spans="1:12" ht="11.25">
      <c r="A785" s="25">
        <v>8</v>
      </c>
      <c r="B785" s="16">
        <v>16</v>
      </c>
      <c r="C785" s="16">
        <f t="shared" si="102"/>
        <v>40.64</v>
      </c>
      <c r="D785" s="36">
        <v>360</v>
      </c>
      <c r="E785" s="32">
        <f t="shared" si="103"/>
        <v>3.9012971813127866</v>
      </c>
      <c r="F785" s="28">
        <f t="shared" si="104"/>
        <v>0.24383107383204916</v>
      </c>
      <c r="G785" s="24"/>
      <c r="H785" s="40">
        <v>28</v>
      </c>
      <c r="I785" s="40">
        <v>40</v>
      </c>
      <c r="J785" s="40">
        <v>40</v>
      </c>
      <c r="K785" s="40">
        <v>59</v>
      </c>
      <c r="L785" s="40">
        <v>43</v>
      </c>
    </row>
    <row r="786" spans="1:12" ht="11.25">
      <c r="A786" s="25">
        <v>9</v>
      </c>
      <c r="B786" s="16">
        <v>12</v>
      </c>
      <c r="C786" s="16">
        <f t="shared" si="102"/>
        <v>30.48</v>
      </c>
      <c r="D786" s="36">
        <v>274</v>
      </c>
      <c r="E786" s="32">
        <f t="shared" si="103"/>
        <v>2.9693206324436208</v>
      </c>
      <c r="F786" s="28">
        <f t="shared" si="104"/>
        <v>0.2474433860369684</v>
      </c>
      <c r="G786" s="24"/>
      <c r="H786" s="40">
        <v>29</v>
      </c>
      <c r="I786" s="40">
        <v>41</v>
      </c>
      <c r="J786" s="40">
        <v>33</v>
      </c>
      <c r="K786" s="40">
        <v>49</v>
      </c>
      <c r="L786" s="40">
        <v>39</v>
      </c>
    </row>
    <row r="787" spans="1:12" ht="11.25">
      <c r="A787" s="25">
        <v>10</v>
      </c>
      <c r="B787" s="16">
        <v>15</v>
      </c>
      <c r="C787" s="16">
        <f t="shared" si="102"/>
        <v>38.1</v>
      </c>
      <c r="D787" s="36">
        <v>385</v>
      </c>
      <c r="E787" s="32">
        <f t="shared" si="103"/>
        <v>4.17222059668173</v>
      </c>
      <c r="F787" s="28">
        <f t="shared" si="104"/>
        <v>0.278148039778782</v>
      </c>
      <c r="G787" s="24"/>
      <c r="H787" s="40">
        <v>26</v>
      </c>
      <c r="I787" s="40">
        <v>34</v>
      </c>
      <c r="J787" s="40">
        <v>45</v>
      </c>
      <c r="K787" s="40">
        <v>41</v>
      </c>
      <c r="L787" s="40">
        <v>37</v>
      </c>
    </row>
    <row r="788" spans="1:12" ht="12.75">
      <c r="A788" s="29" t="s">
        <v>20</v>
      </c>
      <c r="B788" s="30">
        <f>AVERAGE(B778:B787)</f>
        <v>14</v>
      </c>
      <c r="C788" s="30">
        <f>AVERAGE(C778:C787)</f>
        <v>35.56</v>
      </c>
      <c r="D788" s="52">
        <f>AVERAGE(D778:D787)</f>
        <v>286.3</v>
      </c>
      <c r="E788" s="30">
        <f>AVERAGE(E778:E787)</f>
        <v>3.102614952805141</v>
      </c>
      <c r="F788" s="31">
        <f>AVERAGE(F778:F787)</f>
        <v>0.2192557398350825</v>
      </c>
      <c r="G788" s="24"/>
      <c r="H788" s="24"/>
      <c r="I788"/>
      <c r="J788"/>
      <c r="K788"/>
      <c r="L788" s="24"/>
    </row>
    <row r="789" spans="1:12" ht="12.75">
      <c r="A789"/>
      <c r="B789"/>
      <c r="C789"/>
      <c r="D789"/>
      <c r="E789"/>
      <c r="F789"/>
      <c r="G789"/>
      <c r="H789"/>
      <c r="I789" s="29" t="s">
        <v>13</v>
      </c>
      <c r="J789" s="24"/>
      <c r="K789" s="50">
        <f>AVERAGE(H778:L787)</f>
        <v>42.5</v>
      </c>
      <c r="L789"/>
    </row>
    <row r="792" spans="1:3" ht="11.25">
      <c r="A792" s="19" t="s">
        <v>73</v>
      </c>
      <c r="C792" s="20" t="s">
        <v>230</v>
      </c>
    </row>
    <row r="793" spans="1:7" ht="12.75">
      <c r="A793" s="19" t="s">
        <v>71</v>
      </c>
      <c r="B793"/>
      <c r="C793" s="19" t="s">
        <v>231</v>
      </c>
      <c r="F793" s="19" t="s">
        <v>74</v>
      </c>
      <c r="G793" s="3">
        <v>36639</v>
      </c>
    </row>
    <row r="794" spans="1:7" ht="12.75">
      <c r="A794" s="19" t="s">
        <v>72</v>
      </c>
      <c r="B794"/>
      <c r="C794" s="51" t="s">
        <v>232</v>
      </c>
      <c r="F794" s="19" t="s">
        <v>75</v>
      </c>
      <c r="G794" s="22" t="s">
        <v>55</v>
      </c>
    </row>
    <row r="796" spans="1:12" ht="11.25">
      <c r="A796" s="15"/>
      <c r="B796" s="23"/>
      <c r="C796" s="24"/>
      <c r="D796" s="53" t="s">
        <v>15</v>
      </c>
      <c r="E796" s="53"/>
      <c r="F796" s="30">
        <f>F808*K809</f>
        <v>10.448722416543369</v>
      </c>
      <c r="G796" s="29" t="s">
        <v>11</v>
      </c>
      <c r="H796" s="24"/>
      <c r="I796" s="24"/>
      <c r="J796" s="24"/>
      <c r="K796" s="24"/>
      <c r="L796" s="24"/>
    </row>
    <row r="797" spans="1:12" ht="11.25">
      <c r="A797" s="15"/>
      <c r="B797" s="4" t="s">
        <v>16</v>
      </c>
      <c r="C797" s="4" t="s">
        <v>45</v>
      </c>
      <c r="D797" s="4" t="s">
        <v>17</v>
      </c>
      <c r="E797" s="24" t="s">
        <v>170</v>
      </c>
      <c r="F797" s="26" t="s">
        <v>50</v>
      </c>
      <c r="H797" s="27" t="s">
        <v>19</v>
      </c>
      <c r="I797" s="27"/>
      <c r="J797" s="24"/>
      <c r="K797" s="24"/>
      <c r="L797" s="24"/>
    </row>
    <row r="798" spans="1:12" ht="11.25">
      <c r="A798" s="25">
        <v>1</v>
      </c>
      <c r="B798" s="16">
        <v>12</v>
      </c>
      <c r="C798" s="16">
        <f aca="true" t="shared" si="105" ref="C798:C807">B798*2.54</f>
        <v>30.48</v>
      </c>
      <c r="D798" s="36">
        <v>283</v>
      </c>
      <c r="E798" s="32">
        <f>D798/92.277</f>
        <v>3.0668530619764405</v>
      </c>
      <c r="F798" s="28">
        <f>E798/B798</f>
        <v>0.2555710884980367</v>
      </c>
      <c r="G798" s="24"/>
      <c r="H798" s="40">
        <v>35</v>
      </c>
      <c r="I798" s="40">
        <v>36</v>
      </c>
      <c r="J798" s="40">
        <v>36</v>
      </c>
      <c r="K798" s="40">
        <v>50</v>
      </c>
      <c r="L798" s="40">
        <v>40</v>
      </c>
    </row>
    <row r="799" spans="1:12" ht="11.25">
      <c r="A799" s="25">
        <v>2</v>
      </c>
      <c r="B799" s="16">
        <v>16</v>
      </c>
      <c r="C799" s="16">
        <f t="shared" si="105"/>
        <v>40.64</v>
      </c>
      <c r="D799" s="36">
        <v>401</v>
      </c>
      <c r="E799" s="32">
        <f>D799/92.277</f>
        <v>4.345611582517853</v>
      </c>
      <c r="F799" s="28">
        <f>E799/B799</f>
        <v>0.27160072390736584</v>
      </c>
      <c r="G799" s="24"/>
      <c r="H799" s="40">
        <v>33</v>
      </c>
      <c r="I799" s="40">
        <v>34</v>
      </c>
      <c r="J799" s="40">
        <v>37</v>
      </c>
      <c r="K799" s="40">
        <v>42</v>
      </c>
      <c r="L799" s="40">
        <v>37</v>
      </c>
    </row>
    <row r="800" spans="1:12" ht="11.25">
      <c r="A800" s="25">
        <v>3</v>
      </c>
      <c r="B800" s="16">
        <v>15</v>
      </c>
      <c r="C800" s="16">
        <f t="shared" si="105"/>
        <v>38.1</v>
      </c>
      <c r="D800" s="36">
        <v>338</v>
      </c>
      <c r="E800" s="32">
        <f aca="true" t="shared" si="106" ref="E800:E807">D800/92.277</f>
        <v>3.6628845757881163</v>
      </c>
      <c r="F800" s="28">
        <f aca="true" t="shared" si="107" ref="F800:F807">E800/B800</f>
        <v>0.24419230505254108</v>
      </c>
      <c r="G800" s="24"/>
      <c r="H800" s="40">
        <v>34</v>
      </c>
      <c r="I800" s="40">
        <v>13</v>
      </c>
      <c r="J800" s="40">
        <v>40</v>
      </c>
      <c r="K800" s="40">
        <v>43</v>
      </c>
      <c r="L800" s="40">
        <v>33</v>
      </c>
    </row>
    <row r="801" spans="1:12" ht="11.25">
      <c r="A801" s="25">
        <v>4</v>
      </c>
      <c r="B801" s="16">
        <v>16</v>
      </c>
      <c r="C801" s="16">
        <f t="shared" si="105"/>
        <v>40.64</v>
      </c>
      <c r="D801" s="36">
        <v>376</v>
      </c>
      <c r="E801" s="32">
        <f t="shared" si="106"/>
        <v>4.07468816714891</v>
      </c>
      <c r="F801" s="28">
        <f t="shared" si="107"/>
        <v>0.25466801044680687</v>
      </c>
      <c r="G801" s="24"/>
      <c r="H801" s="40">
        <v>41</v>
      </c>
      <c r="I801" s="40">
        <v>36</v>
      </c>
      <c r="J801" s="40">
        <v>43</v>
      </c>
      <c r="K801" s="40">
        <v>37</v>
      </c>
      <c r="L801" s="40">
        <v>36</v>
      </c>
    </row>
    <row r="802" spans="1:12" ht="11.25">
      <c r="A802" s="25">
        <v>5</v>
      </c>
      <c r="B802" s="16">
        <v>16</v>
      </c>
      <c r="C802" s="16">
        <f t="shared" si="105"/>
        <v>40.64</v>
      </c>
      <c r="D802" s="36">
        <v>380</v>
      </c>
      <c r="E802" s="32">
        <f t="shared" si="106"/>
        <v>4.118035913607941</v>
      </c>
      <c r="F802" s="28">
        <f t="shared" si="107"/>
        <v>0.2573772446004963</v>
      </c>
      <c r="G802" s="24"/>
      <c r="H802" s="40">
        <v>48</v>
      </c>
      <c r="I802" s="40">
        <v>45</v>
      </c>
      <c r="J802" s="40">
        <v>40</v>
      </c>
      <c r="K802" s="40">
        <v>36</v>
      </c>
      <c r="L802" s="40">
        <v>39</v>
      </c>
    </row>
    <row r="803" spans="1:12" ht="11.25">
      <c r="A803" s="25">
        <v>6</v>
      </c>
      <c r="B803" s="16">
        <v>16.5</v>
      </c>
      <c r="C803" s="16">
        <f t="shared" si="105"/>
        <v>41.910000000000004</v>
      </c>
      <c r="D803" s="36">
        <v>359</v>
      </c>
      <c r="E803" s="32">
        <f t="shared" si="106"/>
        <v>3.8904602446980285</v>
      </c>
      <c r="F803" s="28">
        <f t="shared" si="107"/>
        <v>0.2357854693756381</v>
      </c>
      <c r="G803" s="24"/>
      <c r="H803" s="40">
        <v>62</v>
      </c>
      <c r="I803" s="40">
        <v>41</v>
      </c>
      <c r="J803" s="40">
        <v>40</v>
      </c>
      <c r="K803" s="40">
        <v>35</v>
      </c>
      <c r="L803" s="40">
        <v>39</v>
      </c>
    </row>
    <row r="804" spans="1:12" ht="11.25">
      <c r="A804" s="25">
        <v>7</v>
      </c>
      <c r="B804" s="16">
        <v>17.5</v>
      </c>
      <c r="C804" s="16">
        <f t="shared" si="105"/>
        <v>44.45</v>
      </c>
      <c r="D804" s="36">
        <v>406</v>
      </c>
      <c r="E804" s="32">
        <f t="shared" si="106"/>
        <v>4.399796265591642</v>
      </c>
      <c r="F804" s="28">
        <f t="shared" si="107"/>
        <v>0.25141692946237953</v>
      </c>
      <c r="G804" s="24"/>
      <c r="H804" s="40">
        <v>62</v>
      </c>
      <c r="I804" s="40">
        <v>43</v>
      </c>
      <c r="J804" s="40">
        <v>37</v>
      </c>
      <c r="K804" s="40">
        <v>38</v>
      </c>
      <c r="L804" s="40">
        <v>36</v>
      </c>
    </row>
    <row r="805" spans="1:12" ht="11.25">
      <c r="A805" s="25">
        <v>8</v>
      </c>
      <c r="B805" s="16">
        <v>17</v>
      </c>
      <c r="C805" s="16">
        <f t="shared" si="105"/>
        <v>43.18</v>
      </c>
      <c r="D805" s="36">
        <v>420</v>
      </c>
      <c r="E805" s="32">
        <f t="shared" si="106"/>
        <v>4.551513378198251</v>
      </c>
      <c r="F805" s="28">
        <f t="shared" si="107"/>
        <v>0.26773608107048535</v>
      </c>
      <c r="G805" s="24"/>
      <c r="H805" s="40">
        <v>67</v>
      </c>
      <c r="I805" s="40">
        <v>38</v>
      </c>
      <c r="J805" s="40">
        <v>46</v>
      </c>
      <c r="K805" s="40">
        <v>42</v>
      </c>
      <c r="L805" s="40">
        <v>37</v>
      </c>
    </row>
    <row r="806" spans="1:12" ht="11.25">
      <c r="A806" s="25">
        <v>9</v>
      </c>
      <c r="B806" s="16">
        <v>15</v>
      </c>
      <c r="C806" s="16">
        <f t="shared" si="105"/>
        <v>38.1</v>
      </c>
      <c r="D806" s="36">
        <v>347</v>
      </c>
      <c r="E806" s="32">
        <f t="shared" si="106"/>
        <v>3.760417005320936</v>
      </c>
      <c r="F806" s="28">
        <f t="shared" si="107"/>
        <v>0.25069446702139575</v>
      </c>
      <c r="G806" s="24"/>
      <c r="H806" s="40">
        <v>58</v>
      </c>
      <c r="I806" s="40">
        <v>36</v>
      </c>
      <c r="J806" s="40">
        <v>44</v>
      </c>
      <c r="K806" s="40">
        <v>37</v>
      </c>
      <c r="L806" s="40">
        <v>38</v>
      </c>
    </row>
    <row r="807" spans="1:12" ht="11.25">
      <c r="A807" s="25">
        <v>10</v>
      </c>
      <c r="B807" s="16">
        <v>12.5</v>
      </c>
      <c r="C807" s="16">
        <f t="shared" si="105"/>
        <v>31.75</v>
      </c>
      <c r="D807" s="36">
        <v>337</v>
      </c>
      <c r="E807" s="32">
        <f t="shared" si="106"/>
        <v>3.6520476391733583</v>
      </c>
      <c r="F807" s="28">
        <f t="shared" si="107"/>
        <v>0.2921638111338687</v>
      </c>
      <c r="G807" s="24"/>
      <c r="H807" s="40">
        <v>48</v>
      </c>
      <c r="I807" s="40">
        <v>37</v>
      </c>
      <c r="J807" s="40">
        <v>52</v>
      </c>
      <c r="K807" s="40">
        <v>36</v>
      </c>
      <c r="L807" s="40">
        <v>31</v>
      </c>
    </row>
    <row r="808" spans="1:12" ht="12.75">
      <c r="A808" s="29" t="s">
        <v>20</v>
      </c>
      <c r="B808" s="30">
        <f>AVERAGE(B798:B807)</f>
        <v>15.35</v>
      </c>
      <c r="C808" s="30">
        <f>AVERAGE(C798:C807)</f>
        <v>38.989000000000004</v>
      </c>
      <c r="D808" s="52">
        <f>AVERAGE(D798:D807)</f>
        <v>364.7</v>
      </c>
      <c r="E808" s="30">
        <f>AVERAGE(E798:E807)</f>
        <v>3.952230783402148</v>
      </c>
      <c r="F808" s="31">
        <f>AVERAGE(F798:F807)</f>
        <v>0.2581206130569014</v>
      </c>
      <c r="G808" s="24"/>
      <c r="H808" s="24"/>
      <c r="I808"/>
      <c r="J808"/>
      <c r="K808"/>
      <c r="L808" s="24"/>
    </row>
    <row r="809" spans="1:12" ht="12.75">
      <c r="A809"/>
      <c r="B809"/>
      <c r="C809"/>
      <c r="D809"/>
      <c r="E809"/>
      <c r="F809"/>
      <c r="G809"/>
      <c r="H809"/>
      <c r="I809" s="29" t="s">
        <v>13</v>
      </c>
      <c r="J809" s="24"/>
      <c r="K809" s="50">
        <f>AVERAGE(H798:L807)</f>
        <v>40.48</v>
      </c>
      <c r="L809"/>
    </row>
    <row r="810" spans="1:12" ht="12.75">
      <c r="A810"/>
      <c r="B810"/>
      <c r="C810"/>
      <c r="D810"/>
      <c r="E810"/>
      <c r="F810"/>
      <c r="G810"/>
      <c r="H810"/>
      <c r="I810" s="29"/>
      <c r="J810" s="24"/>
      <c r="K810" s="50"/>
      <c r="L810"/>
    </row>
    <row r="812" spans="1:3" ht="11.25">
      <c r="A812" s="19" t="s">
        <v>73</v>
      </c>
      <c r="C812" s="20" t="s">
        <v>118</v>
      </c>
    </row>
    <row r="813" spans="1:7" ht="11.25">
      <c r="A813" s="19" t="s">
        <v>71</v>
      </c>
      <c r="C813" s="21" t="s">
        <v>119</v>
      </c>
      <c r="F813" s="19" t="s">
        <v>74</v>
      </c>
      <c r="G813" s="3">
        <v>36641</v>
      </c>
    </row>
    <row r="814" spans="1:7" ht="11.25">
      <c r="A814" s="19" t="s">
        <v>72</v>
      </c>
      <c r="C814" s="21" t="s">
        <v>120</v>
      </c>
      <c r="F814" s="19" t="s">
        <v>75</v>
      </c>
      <c r="G814" s="23">
        <v>0.59375</v>
      </c>
    </row>
    <row r="816" spans="1:7" ht="11.25">
      <c r="A816" s="33"/>
      <c r="D816" s="65" t="s">
        <v>15</v>
      </c>
      <c r="E816" s="65"/>
      <c r="F816" s="37">
        <f>K823*F823</f>
        <v>14.164302918960912</v>
      </c>
      <c r="G816" s="29" t="s">
        <v>11</v>
      </c>
    </row>
    <row r="817" spans="1:12" ht="11.25">
      <c r="A817" s="3"/>
      <c r="B817" s="4" t="s">
        <v>16</v>
      </c>
      <c r="C817" s="4" t="s">
        <v>45</v>
      </c>
      <c r="D817" s="4" t="s">
        <v>17</v>
      </c>
      <c r="E817" s="24" t="s">
        <v>170</v>
      </c>
      <c r="F817" s="26" t="s">
        <v>50</v>
      </c>
      <c r="H817" s="27" t="s">
        <v>19</v>
      </c>
      <c r="I817" s="27"/>
      <c r="J817" s="27"/>
      <c r="K817" s="27"/>
      <c r="L817" s="27"/>
    </row>
    <row r="818" spans="1:17" ht="11.25">
      <c r="A818" s="25">
        <v>1</v>
      </c>
      <c r="B818" s="25">
        <v>17</v>
      </c>
      <c r="C818" s="34">
        <f>B818*2.54</f>
        <v>43.18</v>
      </c>
      <c r="D818" s="25">
        <v>410</v>
      </c>
      <c r="E818" s="35">
        <f>D818/92.277</f>
        <v>4.4431440120506736</v>
      </c>
      <c r="F818" s="35">
        <f>E818/B818</f>
        <v>0.26136141247356903</v>
      </c>
      <c r="H818" s="40">
        <v>50</v>
      </c>
      <c r="I818" s="40">
        <v>76</v>
      </c>
      <c r="J818" s="40">
        <v>65</v>
      </c>
      <c r="K818" s="40">
        <v>59</v>
      </c>
      <c r="L818" s="40">
        <v>50</v>
      </c>
      <c r="M818" s="40">
        <v>41</v>
      </c>
      <c r="N818" s="40">
        <v>41</v>
      </c>
      <c r="O818" s="40">
        <v>48</v>
      </c>
      <c r="P818" s="40">
        <v>44</v>
      </c>
      <c r="Q818" s="40">
        <v>56</v>
      </c>
    </row>
    <row r="819" spans="1:17" ht="11.25">
      <c r="A819" s="25">
        <v>2</v>
      </c>
      <c r="B819" s="25">
        <v>18</v>
      </c>
      <c r="C819" s="34">
        <f>B819*2.54</f>
        <v>45.72</v>
      </c>
      <c r="D819" s="25">
        <v>368</v>
      </c>
      <c r="E819" s="35">
        <f>D819/92.277</f>
        <v>3.9879926742308482</v>
      </c>
      <c r="F819" s="35">
        <f>E819/B819</f>
        <v>0.22155514856838046</v>
      </c>
      <c r="H819" s="40">
        <v>61</v>
      </c>
      <c r="I819" s="40">
        <v>74</v>
      </c>
      <c r="J819" s="40">
        <v>66</v>
      </c>
      <c r="K819" s="40">
        <v>59</v>
      </c>
      <c r="L819" s="40">
        <v>56</v>
      </c>
      <c r="M819" s="40">
        <v>43</v>
      </c>
      <c r="N819" s="40">
        <v>50</v>
      </c>
      <c r="O819" s="40">
        <v>44</v>
      </c>
      <c r="P819" s="40">
        <v>44</v>
      </c>
      <c r="Q819" s="40">
        <v>58</v>
      </c>
    </row>
    <row r="820" spans="1:17" ht="11.25">
      <c r="A820" s="25">
        <v>3</v>
      </c>
      <c r="B820" s="25">
        <v>21.5</v>
      </c>
      <c r="C820" s="34">
        <f>B820*2.54</f>
        <v>54.61</v>
      </c>
      <c r="D820" s="25">
        <v>531</v>
      </c>
      <c r="E820" s="35">
        <f>D820/92.277</f>
        <v>5.75441334243636</v>
      </c>
      <c r="F820" s="35">
        <f>E820/B820</f>
        <v>0.2676471322063423</v>
      </c>
      <c r="H820" s="40">
        <v>65</v>
      </c>
      <c r="I820" s="40">
        <v>61</v>
      </c>
      <c r="J820" s="40">
        <v>57</v>
      </c>
      <c r="K820" s="40">
        <v>57</v>
      </c>
      <c r="L820" s="40">
        <v>64</v>
      </c>
      <c r="M820" s="40">
        <v>45</v>
      </c>
      <c r="N820" s="40">
        <v>47</v>
      </c>
      <c r="O820" s="40">
        <v>50</v>
      </c>
      <c r="P820" s="40">
        <v>54</v>
      </c>
      <c r="Q820" s="40">
        <v>55</v>
      </c>
    </row>
    <row r="821" spans="1:17" ht="11.25">
      <c r="A821" s="25">
        <v>4</v>
      </c>
      <c r="B821" s="25">
        <v>34</v>
      </c>
      <c r="C821" s="34">
        <f>B821*2.54</f>
        <v>86.36</v>
      </c>
      <c r="D821" s="25">
        <v>667</v>
      </c>
      <c r="E821" s="35">
        <f>D821/92.277</f>
        <v>7.2282367220434125</v>
      </c>
      <c r="F821" s="35">
        <f>E821/B821</f>
        <v>0.21259519770715918</v>
      </c>
      <c r="H821" s="40">
        <v>66</v>
      </c>
      <c r="I821" s="40">
        <v>70</v>
      </c>
      <c r="J821" s="40">
        <v>54</v>
      </c>
      <c r="K821" s="40">
        <v>60</v>
      </c>
      <c r="L821" s="40">
        <v>48</v>
      </c>
      <c r="M821" s="40">
        <v>57</v>
      </c>
      <c r="N821" s="40">
        <v>41</v>
      </c>
      <c r="O821" s="40">
        <v>46</v>
      </c>
      <c r="P821" s="40">
        <v>56</v>
      </c>
      <c r="Q821" s="40">
        <v>58</v>
      </c>
    </row>
    <row r="822" spans="1:17" ht="11.25">
      <c r="A822" s="25"/>
      <c r="B822" s="25">
        <v>21.5</v>
      </c>
      <c r="C822" s="34">
        <f>B822*2.54</f>
        <v>54.61</v>
      </c>
      <c r="D822" s="25">
        <v>655</v>
      </c>
      <c r="E822" s="35">
        <f>D822/92.277</f>
        <v>7.0981934826663196</v>
      </c>
      <c r="F822" s="35">
        <f>E822/B822</f>
        <v>0.3301485340775032</v>
      </c>
      <c r="H822" s="40">
        <v>61</v>
      </c>
      <c r="I822" s="40">
        <v>70</v>
      </c>
      <c r="J822" s="40">
        <v>53</v>
      </c>
      <c r="K822" s="40">
        <v>46</v>
      </c>
      <c r="L822" s="40">
        <v>47</v>
      </c>
      <c r="M822" s="40">
        <v>49</v>
      </c>
      <c r="N822" s="40">
        <v>47</v>
      </c>
      <c r="O822" s="40">
        <v>55</v>
      </c>
      <c r="P822" s="40">
        <v>55</v>
      </c>
      <c r="Q822" s="40">
        <v>59</v>
      </c>
    </row>
    <row r="823" spans="1:12" ht="11.25">
      <c r="A823" s="19" t="s">
        <v>20</v>
      </c>
      <c r="B823" s="39">
        <f>AVERAGE(B818:B822)</f>
        <v>22.4</v>
      </c>
      <c r="C823" s="39">
        <f>AVERAGE(C818:C822)</f>
        <v>56.896</v>
      </c>
      <c r="D823" s="39">
        <f>AVERAGE(D818:D822)</f>
        <v>526.2</v>
      </c>
      <c r="E823" s="39">
        <f>AVERAGE(E818:E822)</f>
        <v>5.702396046685523</v>
      </c>
      <c r="F823" s="39">
        <f>AVERAGE(F818:F822)</f>
        <v>0.2586614850065908</v>
      </c>
      <c r="H823" s="66" t="s">
        <v>21</v>
      </c>
      <c r="I823" s="66"/>
      <c r="J823" s="66"/>
      <c r="K823" s="67">
        <f>AVERAGE(H818:Q822)</f>
        <v>54.76</v>
      </c>
      <c r="L823" s="67"/>
    </row>
    <row r="827" spans="1:3" ht="11.25">
      <c r="A827" s="19" t="s">
        <v>73</v>
      </c>
      <c r="C827" s="20" t="s">
        <v>233</v>
      </c>
    </row>
    <row r="828" spans="1:7" ht="11.25">
      <c r="A828" s="19" t="s">
        <v>71</v>
      </c>
      <c r="C828" s="21" t="s">
        <v>102</v>
      </c>
      <c r="F828" s="19" t="s">
        <v>74</v>
      </c>
      <c r="G828" s="3">
        <v>36639</v>
      </c>
    </row>
    <row r="829" spans="1:7" ht="11.25">
      <c r="A829" s="19" t="s">
        <v>72</v>
      </c>
      <c r="C829" s="21" t="s">
        <v>103</v>
      </c>
      <c r="F829" s="19" t="s">
        <v>75</v>
      </c>
      <c r="G829" s="22">
        <v>0.625</v>
      </c>
    </row>
    <row r="831" spans="1:17" ht="11.25">
      <c r="A831" s="15"/>
      <c r="B831" s="23"/>
      <c r="C831" s="24"/>
      <c r="D831" s="53" t="s">
        <v>15</v>
      </c>
      <c r="E831" s="53"/>
      <c r="F831" s="30">
        <f>F843*K843</f>
        <v>12.509809461876399</v>
      </c>
      <c r="G831" s="29" t="s">
        <v>11</v>
      </c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1.25">
      <c r="A832" s="15"/>
      <c r="B832" s="4" t="s">
        <v>16</v>
      </c>
      <c r="C832" s="4" t="s">
        <v>45</v>
      </c>
      <c r="D832" s="4" t="s">
        <v>17</v>
      </c>
      <c r="E832" s="24" t="s">
        <v>170</v>
      </c>
      <c r="F832" s="26" t="s">
        <v>50</v>
      </c>
      <c r="H832" s="27" t="s">
        <v>19</v>
      </c>
      <c r="I832" s="27"/>
      <c r="J832" s="24"/>
      <c r="K832" s="24"/>
      <c r="L832" s="24"/>
      <c r="M832" s="24"/>
      <c r="N832" s="24"/>
      <c r="O832" s="24"/>
      <c r="P832" s="24"/>
      <c r="Q832" s="24"/>
    </row>
    <row r="833" spans="1:17" ht="11.25">
      <c r="A833" s="25">
        <v>1</v>
      </c>
      <c r="B833" s="16">
        <v>17.5</v>
      </c>
      <c r="C833" s="16">
        <f aca="true" t="shared" si="108" ref="C833:C842">B833*2.54</f>
        <v>44.45</v>
      </c>
      <c r="D833" s="16">
        <v>398</v>
      </c>
      <c r="E833" s="16">
        <f aca="true" t="shared" si="109" ref="E833:E842">D833/36.33</f>
        <v>10.9551334984861</v>
      </c>
      <c r="F833" s="28">
        <f aca="true" t="shared" si="110" ref="F833:F842">E833/C833</f>
        <v>0.2464596962539055</v>
      </c>
      <c r="G833" s="24"/>
      <c r="H833" s="24">
        <v>51</v>
      </c>
      <c r="I833" s="24">
        <v>49</v>
      </c>
      <c r="J833" s="24">
        <v>57</v>
      </c>
      <c r="K833" s="24">
        <v>66</v>
      </c>
      <c r="L833" s="24">
        <v>62</v>
      </c>
      <c r="M833" s="24">
        <v>52</v>
      </c>
      <c r="N833" s="24">
        <v>34</v>
      </c>
      <c r="O833" s="24">
        <v>59</v>
      </c>
      <c r="P833" s="24">
        <v>55</v>
      </c>
      <c r="Q833" s="24">
        <v>50</v>
      </c>
    </row>
    <row r="834" spans="1:17" ht="11.25">
      <c r="A834" s="25">
        <v>2</v>
      </c>
      <c r="B834" s="16">
        <v>15</v>
      </c>
      <c r="C834" s="16">
        <f t="shared" si="108"/>
        <v>38.1</v>
      </c>
      <c r="D834" s="16">
        <v>280</v>
      </c>
      <c r="E834" s="16">
        <f t="shared" si="109"/>
        <v>7.707129094412331</v>
      </c>
      <c r="F834" s="28">
        <f t="shared" si="110"/>
        <v>0.20228685287171472</v>
      </c>
      <c r="G834" s="24"/>
      <c r="H834" s="24">
        <v>45</v>
      </c>
      <c r="I834" s="24">
        <v>45</v>
      </c>
      <c r="J834" s="24">
        <v>52</v>
      </c>
      <c r="K834" s="24">
        <v>55</v>
      </c>
      <c r="L834" s="24">
        <v>60</v>
      </c>
      <c r="M834" s="24">
        <v>46</v>
      </c>
      <c r="N834" s="24">
        <v>32</v>
      </c>
      <c r="O834" s="24">
        <v>61</v>
      </c>
      <c r="P834" s="24">
        <v>47</v>
      </c>
      <c r="Q834" s="24">
        <v>50</v>
      </c>
    </row>
    <row r="835" spans="1:17" ht="11.25">
      <c r="A835" s="25">
        <v>3</v>
      </c>
      <c r="B835" s="16">
        <v>17.5</v>
      </c>
      <c r="C835" s="16">
        <f t="shared" si="108"/>
        <v>44.45</v>
      </c>
      <c r="D835" s="16">
        <v>406</v>
      </c>
      <c r="E835" s="16">
        <f t="shared" si="109"/>
        <v>11.175337186897881</v>
      </c>
      <c r="F835" s="28">
        <f t="shared" si="110"/>
        <v>0.2514136599977026</v>
      </c>
      <c r="G835" s="24"/>
      <c r="H835" s="24">
        <v>51</v>
      </c>
      <c r="I835" s="24">
        <v>45</v>
      </c>
      <c r="J835" s="24">
        <v>59</v>
      </c>
      <c r="K835" s="24">
        <v>67</v>
      </c>
      <c r="L835" s="24">
        <v>54</v>
      </c>
      <c r="M835" s="24">
        <v>45</v>
      </c>
      <c r="N835" s="24">
        <v>31</v>
      </c>
      <c r="O835" s="24">
        <v>58</v>
      </c>
      <c r="P835" s="24">
        <v>67</v>
      </c>
      <c r="Q835" s="24">
        <v>55</v>
      </c>
    </row>
    <row r="836" spans="1:17" ht="11.25">
      <c r="A836" s="25">
        <v>4</v>
      </c>
      <c r="B836" s="16">
        <v>18</v>
      </c>
      <c r="C836" s="16">
        <f t="shared" si="108"/>
        <v>45.72</v>
      </c>
      <c r="D836" s="16">
        <v>424</v>
      </c>
      <c r="E836" s="16">
        <f t="shared" si="109"/>
        <v>11.670795485824389</v>
      </c>
      <c r="F836" s="28">
        <f t="shared" si="110"/>
        <v>0.2552667429095448</v>
      </c>
      <c r="G836" s="24"/>
      <c r="H836" s="24">
        <v>42</v>
      </c>
      <c r="I836" s="24">
        <v>50</v>
      </c>
      <c r="J836" s="24">
        <v>59</v>
      </c>
      <c r="K836" s="24">
        <v>51</v>
      </c>
      <c r="L836" s="24">
        <v>52</v>
      </c>
      <c r="M836" s="24">
        <v>44</v>
      </c>
      <c r="N836" s="24">
        <v>60</v>
      </c>
      <c r="O836" s="24">
        <v>60</v>
      </c>
      <c r="P836" s="24">
        <v>42</v>
      </c>
      <c r="Q836" s="24">
        <v>57</v>
      </c>
    </row>
    <row r="837" spans="1:17" ht="11.25">
      <c r="A837" s="25">
        <v>5</v>
      </c>
      <c r="B837" s="16">
        <v>16.5</v>
      </c>
      <c r="C837" s="16">
        <f t="shared" si="108"/>
        <v>41.910000000000004</v>
      </c>
      <c r="D837" s="16">
        <v>399</v>
      </c>
      <c r="E837" s="16">
        <f t="shared" si="109"/>
        <v>10.982658959537574</v>
      </c>
      <c r="F837" s="28">
        <f t="shared" si="110"/>
        <v>0.2620534230383577</v>
      </c>
      <c r="G837" s="24"/>
      <c r="H837" s="24">
        <v>48</v>
      </c>
      <c r="I837" s="24">
        <v>56</v>
      </c>
      <c r="J837" s="24">
        <v>62</v>
      </c>
      <c r="K837" s="24">
        <v>62</v>
      </c>
      <c r="L837" s="24">
        <v>56</v>
      </c>
      <c r="M837" s="24">
        <v>40</v>
      </c>
      <c r="N837" s="24">
        <v>60</v>
      </c>
      <c r="O837" s="24">
        <v>55</v>
      </c>
      <c r="P837" s="24">
        <v>48</v>
      </c>
      <c r="Q837" s="24">
        <v>50</v>
      </c>
    </row>
    <row r="838" spans="1:17" ht="11.25">
      <c r="A838" s="25">
        <v>6</v>
      </c>
      <c r="B838" s="16">
        <v>20.5</v>
      </c>
      <c r="C838" s="16">
        <f t="shared" si="108"/>
        <v>52.07</v>
      </c>
      <c r="D838" s="16">
        <v>391</v>
      </c>
      <c r="E838" s="16">
        <f t="shared" si="109"/>
        <v>10.762455271125791</v>
      </c>
      <c r="F838" s="28">
        <f t="shared" si="110"/>
        <v>0.20669205437153432</v>
      </c>
      <c r="G838" s="24"/>
      <c r="H838" s="24"/>
      <c r="I838" s="24"/>
      <c r="J838" s="24"/>
      <c r="K838" s="24"/>
      <c r="L838" s="24"/>
      <c r="M838" s="24"/>
      <c r="N838" s="24"/>
      <c r="O838" s="24"/>
      <c r="Q838" s="24"/>
    </row>
    <row r="839" spans="1:17" ht="11.25">
      <c r="A839" s="25">
        <v>7</v>
      </c>
      <c r="B839" s="16">
        <v>20.5</v>
      </c>
      <c r="C839" s="16">
        <f t="shared" si="108"/>
        <v>52.07</v>
      </c>
      <c r="D839" s="16">
        <v>501</v>
      </c>
      <c r="E839" s="16">
        <f t="shared" si="109"/>
        <v>13.790255986787779</v>
      </c>
      <c r="F839" s="28">
        <f t="shared" si="110"/>
        <v>0.26484071416915267</v>
      </c>
      <c r="G839" s="24"/>
      <c r="H839" s="24"/>
      <c r="I839" s="24"/>
      <c r="J839" s="24"/>
      <c r="K839" s="24"/>
      <c r="L839" s="24"/>
      <c r="M839" s="24"/>
      <c r="N839" s="24"/>
      <c r="O839" s="24"/>
      <c r="Q839" s="24"/>
    </row>
    <row r="840" spans="1:17" ht="11.25">
      <c r="A840" s="25">
        <v>8</v>
      </c>
      <c r="B840" s="16">
        <v>21</v>
      </c>
      <c r="C840" s="16">
        <f t="shared" si="108"/>
        <v>53.34</v>
      </c>
      <c r="D840" s="16">
        <v>459</v>
      </c>
      <c r="E840" s="16">
        <f t="shared" si="109"/>
        <v>12.63418662262593</v>
      </c>
      <c r="F840" s="28">
        <f t="shared" si="110"/>
        <v>0.2368613915002986</v>
      </c>
      <c r="G840" s="24"/>
      <c r="H840" s="24"/>
      <c r="I840" s="24"/>
      <c r="J840" s="24"/>
      <c r="K840" s="24"/>
      <c r="L840" s="24"/>
      <c r="M840" s="24"/>
      <c r="N840" s="24"/>
      <c r="O840" s="24"/>
      <c r="Q840" s="24"/>
    </row>
    <row r="841" spans="1:17" ht="11.25">
      <c r="A841" s="25">
        <v>9</v>
      </c>
      <c r="B841" s="16">
        <v>21.5</v>
      </c>
      <c r="C841" s="16">
        <f t="shared" si="108"/>
        <v>54.61</v>
      </c>
      <c r="D841" s="16">
        <v>528</v>
      </c>
      <c r="E841" s="16">
        <f t="shared" si="109"/>
        <v>14.53344343517754</v>
      </c>
      <c r="F841" s="28">
        <f t="shared" si="110"/>
        <v>0.2661315406551463</v>
      </c>
      <c r="G841" s="24"/>
      <c r="H841" s="24"/>
      <c r="I841" s="24"/>
      <c r="J841" s="24"/>
      <c r="K841" s="24"/>
      <c r="L841" s="24"/>
      <c r="M841" s="24"/>
      <c r="N841" s="24"/>
      <c r="O841" s="24"/>
      <c r="Q841" s="24"/>
    </row>
    <row r="842" spans="1:17" ht="11.25">
      <c r="A842" s="25">
        <v>10</v>
      </c>
      <c r="B842" s="16">
        <v>15</v>
      </c>
      <c r="C842" s="16">
        <f t="shared" si="108"/>
        <v>38.1</v>
      </c>
      <c r="D842" s="16">
        <v>278</v>
      </c>
      <c r="E842" s="16">
        <f t="shared" si="109"/>
        <v>7.652078172309387</v>
      </c>
      <c r="F842" s="28">
        <f t="shared" si="110"/>
        <v>0.20084194677977393</v>
      </c>
      <c r="G842" s="24"/>
      <c r="H842" s="24"/>
      <c r="I842" s="24"/>
      <c r="J842" s="24"/>
      <c r="K842" s="24"/>
      <c r="L842" s="24"/>
      <c r="M842" s="24"/>
      <c r="N842" s="24"/>
      <c r="O842" s="24"/>
      <c r="Q842" s="24"/>
    </row>
    <row r="843" spans="1:17" ht="11.25">
      <c r="A843" s="29" t="s">
        <v>20</v>
      </c>
      <c r="B843" s="30">
        <f>AVERAGE(B833:B842)</f>
        <v>18.3</v>
      </c>
      <c r="C843" s="30">
        <f>AVERAGE(C833:C842)</f>
        <v>46.482000000000006</v>
      </c>
      <c r="D843" s="30">
        <f>AVERAGE(D833:D842)</f>
        <v>406.4</v>
      </c>
      <c r="E843" s="30">
        <f>AVERAGE(E833:E842)</f>
        <v>11.186347371318472</v>
      </c>
      <c r="F843" s="31">
        <f>AVERAGE(F833:F842)</f>
        <v>0.23928480225471307</v>
      </c>
      <c r="G843" s="24"/>
      <c r="H843" s="24"/>
      <c r="I843" s="24" t="s">
        <v>13</v>
      </c>
      <c r="J843" s="24"/>
      <c r="K843" s="32">
        <f>AVERAGE(H833:Q837)</f>
        <v>52.28</v>
      </c>
      <c r="L843" s="24"/>
      <c r="M843" s="24"/>
      <c r="N843" s="24"/>
      <c r="O843" s="24"/>
      <c r="P843" s="24"/>
      <c r="Q843" s="24"/>
    </row>
    <row r="844" spans="1:17" ht="11.25">
      <c r="A844" s="29"/>
      <c r="B844" s="30"/>
      <c r="C844" s="30"/>
      <c r="D844" s="30"/>
      <c r="E844" s="30"/>
      <c r="F844" s="31"/>
      <c r="G844" s="24"/>
      <c r="H844" s="24"/>
      <c r="I844" s="24"/>
      <c r="J844" s="24"/>
      <c r="K844" s="32"/>
      <c r="L844" s="24"/>
      <c r="M844" s="24"/>
      <c r="N844" s="24"/>
      <c r="O844" s="24"/>
      <c r="P844" s="24"/>
      <c r="Q844" s="24"/>
    </row>
    <row r="846" spans="1:3" ht="11.25">
      <c r="A846" s="19" t="s">
        <v>73</v>
      </c>
      <c r="C846" s="20" t="s">
        <v>107</v>
      </c>
    </row>
    <row r="847" spans="1:7" ht="11.25">
      <c r="A847" s="19" t="s">
        <v>71</v>
      </c>
      <c r="C847" s="21" t="s">
        <v>108</v>
      </c>
      <c r="F847" s="19" t="s">
        <v>74</v>
      </c>
      <c r="G847" s="3">
        <v>36641</v>
      </c>
    </row>
    <row r="848" spans="1:7" ht="11.25">
      <c r="A848" s="19" t="s">
        <v>72</v>
      </c>
      <c r="C848" s="21" t="s">
        <v>109</v>
      </c>
      <c r="F848" s="19" t="s">
        <v>75</v>
      </c>
      <c r="G848" s="23">
        <v>0.607638888888889</v>
      </c>
    </row>
    <row r="850" spans="1:7" ht="11.25">
      <c r="A850" s="33"/>
      <c r="D850" s="65" t="s">
        <v>15</v>
      </c>
      <c r="E850" s="65"/>
      <c r="F850" s="37">
        <f>K857*F857</f>
        <v>8.336119141208165</v>
      </c>
      <c r="G850" s="29" t="s">
        <v>11</v>
      </c>
    </row>
    <row r="851" spans="1:12" ht="11.25">
      <c r="A851" s="3"/>
      <c r="B851" s="4" t="s">
        <v>16</v>
      </c>
      <c r="C851" s="4" t="s">
        <v>45</v>
      </c>
      <c r="D851" s="4" t="s">
        <v>17</v>
      </c>
      <c r="E851" s="24" t="s">
        <v>170</v>
      </c>
      <c r="F851" s="26" t="s">
        <v>50</v>
      </c>
      <c r="H851" s="27" t="s">
        <v>19</v>
      </c>
      <c r="I851" s="27"/>
      <c r="J851" s="27"/>
      <c r="K851" s="27"/>
      <c r="L851" s="27"/>
    </row>
    <row r="852" spans="1:17" ht="11.25">
      <c r="A852" s="25">
        <v>1</v>
      </c>
      <c r="B852" s="25">
        <v>12</v>
      </c>
      <c r="C852" s="34">
        <f>B852*2.54</f>
        <v>30.48</v>
      </c>
      <c r="D852" s="25">
        <v>263</v>
      </c>
      <c r="E852" s="35">
        <f>D852/92.277</f>
        <v>2.850114329681286</v>
      </c>
      <c r="F852" s="35">
        <f>E852/B852</f>
        <v>0.23750952747344048</v>
      </c>
      <c r="H852" s="40">
        <v>34</v>
      </c>
      <c r="I852" s="40">
        <v>31</v>
      </c>
      <c r="J852" s="40">
        <v>24</v>
      </c>
      <c r="K852" s="40">
        <v>27</v>
      </c>
      <c r="L852" s="40">
        <v>21</v>
      </c>
      <c r="M852" s="40">
        <v>21</v>
      </c>
      <c r="N852" s="40">
        <v>26</v>
      </c>
      <c r="O852" s="40">
        <v>43</v>
      </c>
      <c r="P852" s="40">
        <v>37</v>
      </c>
      <c r="Q852" s="40">
        <v>45</v>
      </c>
    </row>
    <row r="853" spans="1:17" ht="11.25">
      <c r="A853" s="25">
        <v>2</v>
      </c>
      <c r="B853" s="25">
        <v>13.5</v>
      </c>
      <c r="C853" s="34">
        <f>B853*2.54</f>
        <v>34.29</v>
      </c>
      <c r="D853" s="25">
        <v>262</v>
      </c>
      <c r="E853" s="35">
        <f>D853/92.277</f>
        <v>2.839277393066528</v>
      </c>
      <c r="F853" s="35">
        <f>E853/B853</f>
        <v>0.21031684393085393</v>
      </c>
      <c r="H853" s="40">
        <v>30</v>
      </c>
      <c r="I853" s="40">
        <v>22</v>
      </c>
      <c r="J853" s="40">
        <v>30</v>
      </c>
      <c r="K853" s="40">
        <v>27</v>
      </c>
      <c r="L853" s="40">
        <v>25</v>
      </c>
      <c r="M853" s="40">
        <v>28</v>
      </c>
      <c r="N853" s="40">
        <v>31</v>
      </c>
      <c r="O853" s="40">
        <v>44</v>
      </c>
      <c r="P853" s="40">
        <v>43</v>
      </c>
      <c r="Q853" s="40">
        <v>45</v>
      </c>
    </row>
    <row r="854" spans="1:17" ht="11.25">
      <c r="A854" s="25">
        <v>3</v>
      </c>
      <c r="B854" s="25">
        <v>11</v>
      </c>
      <c r="C854" s="34">
        <f>B854*2.54</f>
        <v>27.94</v>
      </c>
      <c r="D854" s="25">
        <v>252</v>
      </c>
      <c r="E854" s="35">
        <f>D854/92.277</f>
        <v>2.7309080269189505</v>
      </c>
      <c r="F854" s="35">
        <f>E854/B854</f>
        <v>0.24826436608354097</v>
      </c>
      <c r="H854" s="40">
        <v>16</v>
      </c>
      <c r="I854" s="40">
        <v>26</v>
      </c>
      <c r="J854" s="40">
        <v>29</v>
      </c>
      <c r="K854" s="40">
        <v>28</v>
      </c>
      <c r="L854" s="40">
        <v>28</v>
      </c>
      <c r="M854" s="40">
        <v>31</v>
      </c>
      <c r="N854" s="40">
        <v>37</v>
      </c>
      <c r="O854" s="40">
        <v>42</v>
      </c>
      <c r="P854" s="40">
        <v>45</v>
      </c>
      <c r="Q854" s="40">
        <v>42</v>
      </c>
    </row>
    <row r="855" spans="1:17" ht="11.25">
      <c r="A855" s="25">
        <v>4</v>
      </c>
      <c r="B855" s="25">
        <v>10</v>
      </c>
      <c r="C855" s="34">
        <f>B855*2.54</f>
        <v>25.4</v>
      </c>
      <c r="D855" s="25">
        <v>264</v>
      </c>
      <c r="E855" s="35">
        <f>D855/92.277</f>
        <v>2.8609512662960435</v>
      </c>
      <c r="F855" s="35">
        <f>E855/B855</f>
        <v>0.28609512662960435</v>
      </c>
      <c r="H855" s="40">
        <v>32</v>
      </c>
      <c r="I855" s="40">
        <v>22</v>
      </c>
      <c r="J855" s="40">
        <v>25</v>
      </c>
      <c r="K855" s="40">
        <v>29</v>
      </c>
      <c r="L855" s="40">
        <v>32</v>
      </c>
      <c r="M855" s="40">
        <v>30</v>
      </c>
      <c r="N855" s="40">
        <v>40</v>
      </c>
      <c r="O855" s="40">
        <v>41</v>
      </c>
      <c r="P855" s="40">
        <v>46</v>
      </c>
      <c r="Q855" s="40">
        <v>42</v>
      </c>
    </row>
    <row r="856" spans="1:17" ht="11.25">
      <c r="A856" s="25"/>
      <c r="B856" s="25">
        <v>9</v>
      </c>
      <c r="C856" s="34">
        <f>B856*2.54</f>
        <v>22.86</v>
      </c>
      <c r="D856" s="25">
        <v>254</v>
      </c>
      <c r="E856" s="35">
        <f>D856/92.277</f>
        <v>2.752581900148466</v>
      </c>
      <c r="F856" s="35">
        <f>E856/B856</f>
        <v>0.3058424333498296</v>
      </c>
      <c r="H856" s="40">
        <v>33</v>
      </c>
      <c r="I856" s="40">
        <v>24</v>
      </c>
      <c r="J856" s="40">
        <v>26</v>
      </c>
      <c r="K856" s="40">
        <v>23</v>
      </c>
      <c r="L856" s="40">
        <v>24</v>
      </c>
      <c r="M856" s="40">
        <v>26</v>
      </c>
      <c r="N856" s="40">
        <v>40</v>
      </c>
      <c r="O856" s="40">
        <v>36</v>
      </c>
      <c r="P856" s="40">
        <v>46</v>
      </c>
      <c r="Q856" s="40">
        <v>43</v>
      </c>
    </row>
    <row r="857" spans="1:12" ht="11.25">
      <c r="A857" s="19" t="s">
        <v>20</v>
      </c>
      <c r="B857" s="39">
        <f>AVERAGE(B852:B856)</f>
        <v>11.1</v>
      </c>
      <c r="C857" s="39">
        <f>AVERAGE(C852:C856)</f>
        <v>28.193999999999996</v>
      </c>
      <c r="D857" s="39">
        <f>AVERAGE(D852:D856)</f>
        <v>259</v>
      </c>
      <c r="E857" s="39">
        <f>AVERAGE(E852:E856)</f>
        <v>2.8067665832222546</v>
      </c>
      <c r="F857" s="39">
        <f>AVERAGE(F852:F856)</f>
        <v>0.2576056594934538</v>
      </c>
      <c r="H857" s="66" t="s">
        <v>21</v>
      </c>
      <c r="I857" s="66"/>
      <c r="J857" s="66"/>
      <c r="K857" s="67">
        <f>AVERAGE(H852:Q856)</f>
        <v>32.36</v>
      </c>
      <c r="L857" s="67"/>
    </row>
    <row r="860" spans="1:3" ht="11.25">
      <c r="A860" s="19" t="s">
        <v>73</v>
      </c>
      <c r="C860" s="20" t="s">
        <v>69</v>
      </c>
    </row>
    <row r="861" spans="1:7" ht="11.25">
      <c r="A861" s="19" t="s">
        <v>71</v>
      </c>
      <c r="C861" s="21" t="s">
        <v>77</v>
      </c>
      <c r="F861" s="19" t="s">
        <v>74</v>
      </c>
      <c r="G861" s="3">
        <v>36639</v>
      </c>
    </row>
    <row r="862" spans="1:7" ht="11.25">
      <c r="A862" s="19" t="s">
        <v>72</v>
      </c>
      <c r="C862" s="21" t="s">
        <v>78</v>
      </c>
      <c r="F862" s="19" t="s">
        <v>75</v>
      </c>
      <c r="G862" s="22">
        <v>0.625</v>
      </c>
    </row>
    <row r="864" spans="1:17" ht="11.25">
      <c r="A864" s="15"/>
      <c r="B864" s="23"/>
      <c r="C864" s="24"/>
      <c r="D864" s="53" t="s">
        <v>15</v>
      </c>
      <c r="E864" s="53"/>
      <c r="F864" s="30">
        <f>F876*K876</f>
        <v>10.157567716040795</v>
      </c>
      <c r="G864" s="29" t="s">
        <v>11</v>
      </c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1.25">
      <c r="A865" s="15"/>
      <c r="B865" s="4" t="s">
        <v>16</v>
      </c>
      <c r="C865" s="4" t="s">
        <v>45</v>
      </c>
      <c r="D865" s="4" t="s">
        <v>17</v>
      </c>
      <c r="E865" s="24" t="s">
        <v>170</v>
      </c>
      <c r="F865" s="26" t="s">
        <v>50</v>
      </c>
      <c r="H865" s="27" t="s">
        <v>19</v>
      </c>
      <c r="I865" s="27"/>
      <c r="J865" s="24"/>
      <c r="K865" s="24"/>
      <c r="L865" s="24"/>
      <c r="M865" s="24"/>
      <c r="N865" s="24"/>
      <c r="O865" s="24"/>
      <c r="P865" s="24"/>
      <c r="Q865" s="24"/>
    </row>
    <row r="866" spans="1:17" ht="11.25">
      <c r="A866" s="25">
        <v>1</v>
      </c>
      <c r="B866" s="16">
        <v>15</v>
      </c>
      <c r="C866" s="16">
        <f aca="true" t="shared" si="111" ref="C866:C875">B866*2.54</f>
        <v>38.1</v>
      </c>
      <c r="D866" s="16">
        <v>320</v>
      </c>
      <c r="E866" s="16">
        <f aca="true" t="shared" si="112" ref="E866:E875">D866/36.33</f>
        <v>8.808147536471237</v>
      </c>
      <c r="F866" s="28">
        <f aca="true" t="shared" si="113" ref="F866:F875">E866/C866</f>
        <v>0.23118497471053115</v>
      </c>
      <c r="G866" s="24"/>
      <c r="H866" s="24">
        <v>38</v>
      </c>
      <c r="I866" s="24">
        <v>41</v>
      </c>
      <c r="J866" s="24">
        <v>38</v>
      </c>
      <c r="K866" s="24">
        <v>38</v>
      </c>
      <c r="L866" s="24">
        <v>47</v>
      </c>
      <c r="M866" s="24">
        <v>47</v>
      </c>
      <c r="N866" s="24">
        <v>52</v>
      </c>
      <c r="O866" s="24">
        <v>46</v>
      </c>
      <c r="P866" s="24">
        <v>46</v>
      </c>
      <c r="Q866" s="24">
        <v>38</v>
      </c>
    </row>
    <row r="867" spans="1:17" ht="11.25">
      <c r="A867" s="25">
        <v>2</v>
      </c>
      <c r="B867" s="16">
        <v>11</v>
      </c>
      <c r="C867" s="16">
        <f t="shared" si="111"/>
        <v>27.94</v>
      </c>
      <c r="D867" s="16">
        <v>240</v>
      </c>
      <c r="E867" s="16">
        <f t="shared" si="112"/>
        <v>6.606110652353427</v>
      </c>
      <c r="F867" s="28">
        <f t="shared" si="113"/>
        <v>0.23643917868122502</v>
      </c>
      <c r="G867" s="24"/>
      <c r="H867" s="24">
        <v>39</v>
      </c>
      <c r="I867" s="24">
        <v>39</v>
      </c>
      <c r="J867" s="24">
        <v>38</v>
      </c>
      <c r="K867" s="24">
        <v>37</v>
      </c>
      <c r="L867" s="24">
        <v>40</v>
      </c>
      <c r="M867" s="24">
        <v>38</v>
      </c>
      <c r="N867" s="24">
        <v>50</v>
      </c>
      <c r="O867" s="24">
        <v>43</v>
      </c>
      <c r="P867" s="24">
        <v>37</v>
      </c>
      <c r="Q867" s="24">
        <v>37</v>
      </c>
    </row>
    <row r="868" spans="1:17" ht="11.25">
      <c r="A868" s="25">
        <v>3</v>
      </c>
      <c r="B868" s="16">
        <v>18</v>
      </c>
      <c r="C868" s="16">
        <f t="shared" si="111"/>
        <v>45.72</v>
      </c>
      <c r="D868" s="16">
        <v>453</v>
      </c>
      <c r="E868" s="16">
        <f t="shared" si="112"/>
        <v>12.469033856317093</v>
      </c>
      <c r="F868" s="28">
        <f t="shared" si="113"/>
        <v>0.2727260248538297</v>
      </c>
      <c r="G868" s="24"/>
      <c r="H868" s="24">
        <v>38</v>
      </c>
      <c r="I868" s="24">
        <v>34</v>
      </c>
      <c r="J868" s="24">
        <v>37</v>
      </c>
      <c r="K868" s="24">
        <v>35</v>
      </c>
      <c r="L868" s="24">
        <v>45</v>
      </c>
      <c r="M868" s="24">
        <v>51</v>
      </c>
      <c r="N868" s="24">
        <v>48</v>
      </c>
      <c r="O868" s="24">
        <v>45</v>
      </c>
      <c r="P868" s="24">
        <v>34</v>
      </c>
      <c r="Q868" s="24">
        <v>48</v>
      </c>
    </row>
    <row r="869" spans="1:17" ht="11.25">
      <c r="A869" s="25">
        <v>4</v>
      </c>
      <c r="B869" s="16">
        <v>21.5</v>
      </c>
      <c r="C869" s="16">
        <f t="shared" si="111"/>
        <v>54.61</v>
      </c>
      <c r="D869" s="16">
        <v>516</v>
      </c>
      <c r="E869" s="16">
        <f t="shared" si="112"/>
        <v>14.203137902559869</v>
      </c>
      <c r="F869" s="28">
        <f t="shared" si="113"/>
        <v>0.2600830965493475</v>
      </c>
      <c r="G869" s="24"/>
      <c r="H869" s="24">
        <v>40</v>
      </c>
      <c r="I869" s="24">
        <v>37</v>
      </c>
      <c r="J869" s="24">
        <v>38</v>
      </c>
      <c r="K869" s="24">
        <v>43</v>
      </c>
      <c r="L869" s="24">
        <v>46</v>
      </c>
      <c r="M869" s="24">
        <v>53</v>
      </c>
      <c r="N869" s="24">
        <v>40</v>
      </c>
      <c r="O869" s="24">
        <v>43</v>
      </c>
      <c r="P869" s="24">
        <v>39</v>
      </c>
      <c r="Q869" s="24">
        <v>44</v>
      </c>
    </row>
    <row r="870" spans="1:17" ht="11.25">
      <c r="A870" s="25">
        <v>5</v>
      </c>
      <c r="B870" s="16">
        <v>19.5</v>
      </c>
      <c r="C870" s="16">
        <f t="shared" si="111"/>
        <v>49.53</v>
      </c>
      <c r="D870" s="16">
        <v>494</v>
      </c>
      <c r="E870" s="16">
        <f t="shared" si="112"/>
        <v>13.597577759427471</v>
      </c>
      <c r="F870" s="28">
        <f t="shared" si="113"/>
        <v>0.2745321574687557</v>
      </c>
      <c r="G870" s="24"/>
      <c r="H870" s="24">
        <v>38</v>
      </c>
      <c r="I870" s="24">
        <v>38</v>
      </c>
      <c r="J870" s="24">
        <v>37</v>
      </c>
      <c r="K870" s="24">
        <v>46</v>
      </c>
      <c r="L870" s="24">
        <v>48</v>
      </c>
      <c r="M870" s="24">
        <v>51</v>
      </c>
      <c r="N870" s="24">
        <v>42</v>
      </c>
      <c r="O870" s="24">
        <v>43</v>
      </c>
      <c r="P870" s="24">
        <v>41</v>
      </c>
      <c r="Q870" s="24">
        <v>48</v>
      </c>
    </row>
    <row r="871" spans="1:17" ht="11.25">
      <c r="A871" s="25">
        <v>6</v>
      </c>
      <c r="B871" s="16">
        <v>14</v>
      </c>
      <c r="C871" s="16">
        <f t="shared" si="111"/>
        <v>35.56</v>
      </c>
      <c r="D871" s="16">
        <v>285</v>
      </c>
      <c r="E871" s="16">
        <f t="shared" si="112"/>
        <v>7.844756399669695</v>
      </c>
      <c r="F871" s="28">
        <f t="shared" si="113"/>
        <v>0.22060619796596442</v>
      </c>
      <c r="G871" s="24"/>
      <c r="H871" s="24"/>
      <c r="I871" s="24"/>
      <c r="J871" s="24"/>
      <c r="K871" s="24"/>
      <c r="L871" s="24"/>
      <c r="M871" s="24"/>
      <c r="N871" s="24"/>
      <c r="O871" s="24"/>
      <c r="Q871" s="24"/>
    </row>
    <row r="872" spans="1:17" ht="11.25">
      <c r="A872" s="25">
        <v>7</v>
      </c>
      <c r="B872" s="16">
        <v>15</v>
      </c>
      <c r="C872" s="16">
        <f t="shared" si="111"/>
        <v>38.1</v>
      </c>
      <c r="D872" s="16">
        <v>307</v>
      </c>
      <c r="E872" s="16">
        <f t="shared" si="112"/>
        <v>8.450316542802092</v>
      </c>
      <c r="F872" s="28">
        <f t="shared" si="113"/>
        <v>0.2217930851129158</v>
      </c>
      <c r="G872" s="24"/>
      <c r="H872" s="24"/>
      <c r="I872" s="24"/>
      <c r="J872" s="24"/>
      <c r="K872" s="24"/>
      <c r="L872" s="24"/>
      <c r="M872" s="24"/>
      <c r="N872" s="24"/>
      <c r="O872" s="24"/>
      <c r="Q872" s="24"/>
    </row>
    <row r="873" spans="1:17" ht="11.25">
      <c r="A873" s="25">
        <v>8</v>
      </c>
      <c r="B873" s="16">
        <v>15</v>
      </c>
      <c r="C873" s="16">
        <f t="shared" si="111"/>
        <v>38.1</v>
      </c>
      <c r="D873" s="16">
        <v>353</v>
      </c>
      <c r="E873" s="16">
        <f t="shared" si="112"/>
        <v>9.716487751169833</v>
      </c>
      <c r="F873" s="28">
        <f t="shared" si="113"/>
        <v>0.2550259252275547</v>
      </c>
      <c r="G873" s="24"/>
      <c r="H873" s="24"/>
      <c r="I873" s="24"/>
      <c r="J873" s="24"/>
      <c r="K873" s="24"/>
      <c r="L873" s="24"/>
      <c r="M873" s="24"/>
      <c r="N873" s="24"/>
      <c r="O873" s="24"/>
      <c r="Q873" s="24"/>
    </row>
    <row r="874" spans="1:17" ht="11.25">
      <c r="A874" s="25">
        <v>9</v>
      </c>
      <c r="B874" s="16">
        <v>14</v>
      </c>
      <c r="C874" s="16">
        <f t="shared" si="111"/>
        <v>35.56</v>
      </c>
      <c r="D874" s="16">
        <v>305</v>
      </c>
      <c r="E874" s="16">
        <f t="shared" si="112"/>
        <v>8.395265620699147</v>
      </c>
      <c r="F874" s="28">
        <f t="shared" si="113"/>
        <v>0.23608733466533033</v>
      </c>
      <c r="G874" s="24"/>
      <c r="H874" s="24"/>
      <c r="I874" s="24"/>
      <c r="J874" s="24"/>
      <c r="K874" s="24"/>
      <c r="L874" s="24"/>
      <c r="M874" s="24"/>
      <c r="N874" s="24"/>
      <c r="O874" s="24"/>
      <c r="Q874" s="24"/>
    </row>
    <row r="875" spans="1:17" ht="11.25">
      <c r="A875" s="25">
        <v>10</v>
      </c>
      <c r="B875" s="16">
        <v>15.5</v>
      </c>
      <c r="C875" s="16">
        <f t="shared" si="111"/>
        <v>39.37</v>
      </c>
      <c r="D875" s="16">
        <v>302</v>
      </c>
      <c r="E875" s="16">
        <f t="shared" si="112"/>
        <v>8.31268923754473</v>
      </c>
      <c r="F875" s="28">
        <f t="shared" si="113"/>
        <v>0.21114272891909397</v>
      </c>
      <c r="G875" s="24"/>
      <c r="H875" s="24"/>
      <c r="I875" s="24"/>
      <c r="J875" s="24"/>
      <c r="K875" s="24"/>
      <c r="L875" s="24"/>
      <c r="M875" s="24"/>
      <c r="N875" s="24"/>
      <c r="O875" s="24"/>
      <c r="Q875" s="24"/>
    </row>
    <row r="876" spans="1:17" ht="11.25">
      <c r="A876" s="29" t="s">
        <v>20</v>
      </c>
      <c r="B876" s="30">
        <f>AVERAGE(B866:B875)</f>
        <v>15.85</v>
      </c>
      <c r="C876" s="30">
        <f>AVERAGE(C866:C875)</f>
        <v>40.259</v>
      </c>
      <c r="D876" s="30">
        <f>AVERAGE(D866:D875)</f>
        <v>357.5</v>
      </c>
      <c r="E876" s="30">
        <f>AVERAGE(E866:E875)</f>
        <v>9.84035232590146</v>
      </c>
      <c r="F876" s="31">
        <f>AVERAGE(F866:F875)</f>
        <v>0.24196207041545487</v>
      </c>
      <c r="G876" s="24"/>
      <c r="H876" s="24"/>
      <c r="I876" s="24" t="s">
        <v>13</v>
      </c>
      <c r="J876" s="24"/>
      <c r="K876" s="32">
        <f>AVERAGE(H866:Q870)</f>
        <v>41.98</v>
      </c>
      <c r="L876" s="24"/>
      <c r="M876" s="24"/>
      <c r="N876" s="24"/>
      <c r="O876" s="24"/>
      <c r="P876" s="24"/>
      <c r="Q876" s="24"/>
    </row>
    <row r="879" spans="1:3" ht="11.25">
      <c r="A879" s="19" t="s">
        <v>73</v>
      </c>
      <c r="C879" s="20" t="s">
        <v>104</v>
      </c>
    </row>
    <row r="880" spans="1:11" ht="12.75">
      <c r="A880" s="19" t="s">
        <v>71</v>
      </c>
      <c r="C880" s="21" t="s">
        <v>105</v>
      </c>
      <c r="F880" s="19" t="s">
        <v>74</v>
      </c>
      <c r="G880" s="3">
        <v>36641</v>
      </c>
      <c r="K880" s="63" t="s">
        <v>245</v>
      </c>
    </row>
    <row r="881" spans="1:11" ht="12.75">
      <c r="A881" s="19" t="s">
        <v>72</v>
      </c>
      <c r="C881" s="21" t="s">
        <v>106</v>
      </c>
      <c r="F881" s="19" t="s">
        <v>75</v>
      </c>
      <c r="G881" s="23">
        <v>0.6319444444444444</v>
      </c>
      <c r="K881" s="63" t="s">
        <v>246</v>
      </c>
    </row>
    <row r="883" spans="1:7" ht="11.25">
      <c r="A883" s="33"/>
      <c r="D883" s="65" t="s">
        <v>15</v>
      </c>
      <c r="E883" s="65"/>
      <c r="F883" s="37">
        <f>K890*F890</f>
        <v>14.12167832429938</v>
      </c>
      <c r="G883" s="29" t="s">
        <v>11</v>
      </c>
    </row>
    <row r="884" spans="1:12" ht="11.25">
      <c r="A884" s="3"/>
      <c r="B884" s="4" t="s">
        <v>16</v>
      </c>
      <c r="C884" s="4" t="s">
        <v>45</v>
      </c>
      <c r="D884" s="4" t="s">
        <v>17</v>
      </c>
      <c r="E884" s="24" t="s">
        <v>170</v>
      </c>
      <c r="F884" s="26" t="s">
        <v>50</v>
      </c>
      <c r="H884" s="27" t="s">
        <v>19</v>
      </c>
      <c r="I884" s="27"/>
      <c r="J884" s="27"/>
      <c r="K884" s="27"/>
      <c r="L884" s="27"/>
    </row>
    <row r="885" spans="1:17" ht="11.25">
      <c r="A885" s="25">
        <v>1</v>
      </c>
      <c r="B885" s="25">
        <v>24</v>
      </c>
      <c r="C885" s="34">
        <f>B885*2.54</f>
        <v>60.96</v>
      </c>
      <c r="D885" s="25">
        <v>616</v>
      </c>
      <c r="E885" s="35">
        <f>D885/92.277</f>
        <v>6.675552954690768</v>
      </c>
      <c r="F885" s="35">
        <f>E885/B885</f>
        <v>0.278148039778782</v>
      </c>
      <c r="H885" s="40">
        <v>63</v>
      </c>
      <c r="I885" s="40">
        <v>53</v>
      </c>
      <c r="J885" s="40">
        <v>56</v>
      </c>
      <c r="K885" s="40">
        <v>55</v>
      </c>
      <c r="L885" s="40">
        <v>69</v>
      </c>
      <c r="M885" s="40">
        <v>55</v>
      </c>
      <c r="N885" s="40">
        <v>29</v>
      </c>
      <c r="O885" s="40">
        <v>49</v>
      </c>
      <c r="P885" s="40">
        <v>47</v>
      </c>
      <c r="Q885" s="40">
        <v>42</v>
      </c>
    </row>
    <row r="886" spans="1:17" ht="11.25">
      <c r="A886" s="25">
        <v>2</v>
      </c>
      <c r="B886" s="25">
        <v>19</v>
      </c>
      <c r="C886" s="34">
        <f>B886*2.54</f>
        <v>48.26</v>
      </c>
      <c r="D886" s="25">
        <v>446</v>
      </c>
      <c r="E886" s="35">
        <f>D886/92.277</f>
        <v>4.833273730181952</v>
      </c>
      <c r="F886" s="35">
        <f>E886/B886</f>
        <v>0.25438282790431327</v>
      </c>
      <c r="H886" s="40">
        <v>62</v>
      </c>
      <c r="I886" s="40">
        <v>60</v>
      </c>
      <c r="J886" s="40">
        <v>54</v>
      </c>
      <c r="K886" s="40">
        <v>51</v>
      </c>
      <c r="L886" s="40">
        <v>78</v>
      </c>
      <c r="M886" s="40">
        <v>64</v>
      </c>
      <c r="N886" s="40">
        <v>42</v>
      </c>
      <c r="O886" s="40">
        <v>43</v>
      </c>
      <c r="P886" s="40">
        <v>52</v>
      </c>
      <c r="Q886" s="40">
        <v>50</v>
      </c>
    </row>
    <row r="887" spans="1:17" ht="11.25">
      <c r="A887" s="25">
        <v>3</v>
      </c>
      <c r="B887" s="25">
        <v>21</v>
      </c>
      <c r="C887" s="34">
        <f>B887*2.54</f>
        <v>53.34</v>
      </c>
      <c r="D887" s="25">
        <v>475</v>
      </c>
      <c r="E887" s="35">
        <f>D887/92.277</f>
        <v>5.147544892009926</v>
      </c>
      <c r="F887" s="35">
        <f>E887/B887</f>
        <v>0.245121185333806</v>
      </c>
      <c r="H887" s="40">
        <v>59</v>
      </c>
      <c r="I887" s="40">
        <v>60</v>
      </c>
      <c r="J887" s="40">
        <v>58</v>
      </c>
      <c r="K887" s="40">
        <v>55</v>
      </c>
      <c r="L887" s="40">
        <v>71</v>
      </c>
      <c r="M887" s="40">
        <v>62</v>
      </c>
      <c r="N887" s="40">
        <v>46</v>
      </c>
      <c r="O887" s="40">
        <v>37</v>
      </c>
      <c r="P887" s="40">
        <v>49</v>
      </c>
      <c r="Q887" s="40">
        <v>46</v>
      </c>
    </row>
    <row r="888" spans="1:17" ht="11.25">
      <c r="A888" s="25">
        <v>4</v>
      </c>
      <c r="B888" s="25">
        <v>22</v>
      </c>
      <c r="C888" s="34">
        <f>B888*2.54</f>
        <v>55.88</v>
      </c>
      <c r="D888" s="25">
        <v>520</v>
      </c>
      <c r="E888" s="35">
        <f>D888/92.277</f>
        <v>5.635207039674025</v>
      </c>
      <c r="F888" s="35">
        <f>E888/B888</f>
        <v>0.2561457745306375</v>
      </c>
      <c r="H888" s="40">
        <v>57</v>
      </c>
      <c r="I888" s="40">
        <v>63</v>
      </c>
      <c r="J888" s="40">
        <v>57</v>
      </c>
      <c r="K888" s="40">
        <v>54</v>
      </c>
      <c r="L888" s="40">
        <v>73</v>
      </c>
      <c r="M888" s="40">
        <v>54</v>
      </c>
      <c r="N888" s="40">
        <v>44</v>
      </c>
      <c r="O888" s="40">
        <v>47</v>
      </c>
      <c r="P888" s="40">
        <v>50</v>
      </c>
      <c r="Q888" s="40">
        <v>51</v>
      </c>
    </row>
    <row r="889" spans="1:17" ht="11.25">
      <c r="A889" s="25"/>
      <c r="B889" s="25"/>
      <c r="C889" s="34"/>
      <c r="D889" s="25"/>
      <c r="E889" s="35"/>
      <c r="F889" s="35"/>
      <c r="H889" s="40">
        <v>69</v>
      </c>
      <c r="I889" s="40">
        <v>65</v>
      </c>
      <c r="J889" s="40">
        <v>52</v>
      </c>
      <c r="K889" s="40">
        <v>73</v>
      </c>
      <c r="L889" s="40">
        <v>54</v>
      </c>
      <c r="M889" s="40">
        <v>45</v>
      </c>
      <c r="N889" s="40">
        <v>39</v>
      </c>
      <c r="O889" s="40">
        <v>52</v>
      </c>
      <c r="P889" s="40">
        <v>44</v>
      </c>
      <c r="Q889" s="40">
        <v>72</v>
      </c>
    </row>
    <row r="890" spans="1:12" ht="11.25">
      <c r="A890" s="19" t="s">
        <v>20</v>
      </c>
      <c r="B890" s="39">
        <f>AVERAGE(B885:B888)</f>
        <v>21.5</v>
      </c>
      <c r="C890" s="39">
        <f>AVERAGE(C885:C888)</f>
        <v>54.61</v>
      </c>
      <c r="D890" s="39">
        <f>AVERAGE(D885:D888)</f>
        <v>514.25</v>
      </c>
      <c r="E890" s="39">
        <f>AVERAGE(E885:E888)</f>
        <v>5.5728946541391675</v>
      </c>
      <c r="F890" s="39">
        <f>AVERAGE(F885:F888)</f>
        <v>0.2584494568868847</v>
      </c>
      <c r="H890" s="66" t="s">
        <v>21</v>
      </c>
      <c r="I890" s="66"/>
      <c r="J890" s="66"/>
      <c r="K890" s="67">
        <f>AVERAGE(H885:Q889)</f>
        <v>54.64</v>
      </c>
      <c r="L890" s="67"/>
    </row>
    <row r="891" spans="1:12" ht="11.25">
      <c r="A891" s="25"/>
      <c r="B891" s="34"/>
      <c r="C891" s="34"/>
      <c r="D891" s="25"/>
      <c r="E891" s="35"/>
      <c r="F891" s="35"/>
      <c r="H891" s="36"/>
      <c r="I891" s="36"/>
      <c r="J891" s="36"/>
      <c r="K891" s="36"/>
      <c r="L891" s="36"/>
    </row>
    <row r="892" spans="1:12" ht="11.25">
      <c r="A892" s="25"/>
      <c r="B892" s="34"/>
      <c r="C892" s="34"/>
      <c r="D892" s="25"/>
      <c r="E892" s="35"/>
      <c r="F892" s="35"/>
      <c r="H892" s="36"/>
      <c r="I892" s="36"/>
      <c r="J892" s="36"/>
      <c r="K892" s="36"/>
      <c r="L892" s="36"/>
    </row>
    <row r="893" spans="1:3" ht="11.25">
      <c r="A893" s="19" t="s">
        <v>73</v>
      </c>
      <c r="C893" s="20" t="s">
        <v>83</v>
      </c>
    </row>
    <row r="894" spans="1:7" ht="11.25">
      <c r="A894" s="19" t="s">
        <v>71</v>
      </c>
      <c r="C894" s="21" t="s">
        <v>81</v>
      </c>
      <c r="F894" s="19" t="s">
        <v>74</v>
      </c>
      <c r="G894" s="3">
        <v>36640</v>
      </c>
    </row>
    <row r="895" spans="1:7" ht="11.25">
      <c r="A895" s="19" t="s">
        <v>72</v>
      </c>
      <c r="C895" s="21" t="s">
        <v>82</v>
      </c>
      <c r="F895" s="19" t="s">
        <v>75</v>
      </c>
      <c r="G895" s="4" t="s">
        <v>55</v>
      </c>
    </row>
    <row r="897" spans="1:7" ht="11.25">
      <c r="A897" s="33"/>
      <c r="D897" s="65" t="s">
        <v>15</v>
      </c>
      <c r="E897" s="65"/>
      <c r="F897" s="37">
        <f>K909*F909</f>
        <v>2.963102764136608</v>
      </c>
      <c r="G897" s="29" t="s">
        <v>11</v>
      </c>
    </row>
    <row r="898" spans="1:12" ht="11.25">
      <c r="A898" s="3"/>
      <c r="B898" s="4" t="s">
        <v>16</v>
      </c>
      <c r="C898" s="4" t="s">
        <v>45</v>
      </c>
      <c r="D898" s="4" t="s">
        <v>17</v>
      </c>
      <c r="E898" s="24" t="s">
        <v>170</v>
      </c>
      <c r="F898" s="26" t="s">
        <v>50</v>
      </c>
      <c r="H898" s="27" t="s">
        <v>19</v>
      </c>
      <c r="I898" s="27"/>
      <c r="J898" s="27"/>
      <c r="K898" s="27"/>
      <c r="L898" s="27"/>
    </row>
    <row r="899" spans="1:17" ht="11.25">
      <c r="A899" s="25">
        <v>1</v>
      </c>
      <c r="B899" s="34">
        <v>13</v>
      </c>
      <c r="C899" s="34">
        <f>B899*2.54</f>
        <v>33.02</v>
      </c>
      <c r="D899" s="25">
        <v>484</v>
      </c>
      <c r="E899" s="35">
        <f aca="true" t="shared" si="114" ref="E899:E908">D899/92.277</f>
        <v>5.245077321542746</v>
      </c>
      <c r="F899" s="35">
        <f>E899/B899</f>
        <v>0.40346748627251894</v>
      </c>
      <c r="H899" s="36">
        <v>28</v>
      </c>
      <c r="I899" s="36">
        <v>15</v>
      </c>
      <c r="J899" s="36">
        <v>12</v>
      </c>
      <c r="K899" s="36">
        <v>8</v>
      </c>
      <c r="L899" s="36">
        <v>7</v>
      </c>
      <c r="M899" s="36">
        <v>14</v>
      </c>
      <c r="N899" s="36">
        <v>10</v>
      </c>
      <c r="O899" s="36">
        <v>13</v>
      </c>
      <c r="P899" s="36">
        <v>19</v>
      </c>
      <c r="Q899" s="36">
        <v>14</v>
      </c>
    </row>
    <row r="900" spans="1:17" ht="11.25">
      <c r="A900" s="25">
        <v>2</v>
      </c>
      <c r="B900" s="34">
        <v>11</v>
      </c>
      <c r="C900" s="34">
        <f aca="true" t="shared" si="115" ref="C900:C908">B900*2.54</f>
        <v>27.94</v>
      </c>
      <c r="D900" s="25">
        <v>365</v>
      </c>
      <c r="E900" s="35">
        <f t="shared" si="114"/>
        <v>3.955481864386575</v>
      </c>
      <c r="F900" s="35">
        <f aca="true" t="shared" si="116" ref="F900:F908">E900/B900</f>
        <v>0.35958926039877953</v>
      </c>
      <c r="H900" s="36">
        <v>22</v>
      </c>
      <c r="I900" s="36">
        <v>16</v>
      </c>
      <c r="J900" s="36">
        <v>10</v>
      </c>
      <c r="K900" s="36">
        <v>7</v>
      </c>
      <c r="L900" s="36">
        <v>7</v>
      </c>
      <c r="M900" s="36">
        <v>14</v>
      </c>
      <c r="N900" s="36">
        <v>9</v>
      </c>
      <c r="O900" s="36">
        <v>14</v>
      </c>
      <c r="P900" s="36">
        <v>21</v>
      </c>
      <c r="Q900" s="36">
        <v>16</v>
      </c>
    </row>
    <row r="901" spans="1:17" ht="11.25">
      <c r="A901" s="25">
        <v>3</v>
      </c>
      <c r="B901" s="34">
        <v>6.5</v>
      </c>
      <c r="C901" s="34">
        <f t="shared" si="115"/>
        <v>16.51</v>
      </c>
      <c r="D901" s="25">
        <v>83</v>
      </c>
      <c r="E901" s="35">
        <f t="shared" si="114"/>
        <v>0.8994657390248925</v>
      </c>
      <c r="F901" s="35">
        <f t="shared" si="116"/>
        <v>0.13837934446536806</v>
      </c>
      <c r="H901" s="36">
        <v>16</v>
      </c>
      <c r="I901" s="36">
        <v>16</v>
      </c>
      <c r="J901" s="36">
        <v>10</v>
      </c>
      <c r="K901" s="36">
        <v>6</v>
      </c>
      <c r="L901" s="36">
        <v>10</v>
      </c>
      <c r="M901" s="36">
        <v>16</v>
      </c>
      <c r="N901" s="36">
        <v>12</v>
      </c>
      <c r="O901" s="36">
        <v>15</v>
      </c>
      <c r="P901" s="36">
        <v>16</v>
      </c>
      <c r="Q901" s="36">
        <v>17</v>
      </c>
    </row>
    <row r="902" spans="1:17" ht="11.25">
      <c r="A902" s="25">
        <v>4</v>
      </c>
      <c r="B902" s="34">
        <v>7</v>
      </c>
      <c r="C902" s="34">
        <f t="shared" si="115"/>
        <v>17.78</v>
      </c>
      <c r="D902" s="25">
        <v>155</v>
      </c>
      <c r="E902" s="35">
        <f t="shared" si="114"/>
        <v>1.6797251752874498</v>
      </c>
      <c r="F902" s="35">
        <f t="shared" si="116"/>
        <v>0.23996073932677855</v>
      </c>
      <c r="H902" s="36">
        <v>15</v>
      </c>
      <c r="I902" s="36">
        <v>16</v>
      </c>
      <c r="J902" s="36">
        <v>10</v>
      </c>
      <c r="K902" s="36">
        <v>5</v>
      </c>
      <c r="L902" s="36">
        <v>12</v>
      </c>
      <c r="M902" s="36">
        <v>13</v>
      </c>
      <c r="N902" s="36">
        <v>12</v>
      </c>
      <c r="O902" s="36">
        <v>16</v>
      </c>
      <c r="P902" s="36">
        <v>16</v>
      </c>
      <c r="Q902" s="36">
        <v>21</v>
      </c>
    </row>
    <row r="903" spans="1:17" ht="11.25">
      <c r="A903" s="25">
        <v>5</v>
      </c>
      <c r="B903" s="34">
        <v>4</v>
      </c>
      <c r="C903" s="34">
        <f t="shared" si="115"/>
        <v>10.16</v>
      </c>
      <c r="D903" s="25">
        <v>117</v>
      </c>
      <c r="E903" s="35">
        <f t="shared" si="114"/>
        <v>1.2679215839266555</v>
      </c>
      <c r="F903" s="35">
        <f t="shared" si="116"/>
        <v>0.3169803959816639</v>
      </c>
      <c r="H903" s="36">
        <v>15</v>
      </c>
      <c r="I903" s="36">
        <v>14</v>
      </c>
      <c r="J903" s="36">
        <v>9</v>
      </c>
      <c r="K903" s="36">
        <v>8</v>
      </c>
      <c r="L903" s="36">
        <v>15</v>
      </c>
      <c r="M903" s="36">
        <v>13</v>
      </c>
      <c r="N903" s="36">
        <v>12</v>
      </c>
      <c r="O903" s="36">
        <v>16</v>
      </c>
      <c r="P903" s="36">
        <v>11</v>
      </c>
      <c r="Q903" s="36">
        <v>21</v>
      </c>
    </row>
    <row r="904" spans="1:12" ht="11.25">
      <c r="A904" s="25">
        <v>6</v>
      </c>
      <c r="B904" s="34">
        <v>5.5</v>
      </c>
      <c r="C904" s="34">
        <f t="shared" si="115"/>
        <v>13.97</v>
      </c>
      <c r="D904" s="25">
        <v>91</v>
      </c>
      <c r="E904" s="35">
        <f t="shared" si="114"/>
        <v>0.9861612319429544</v>
      </c>
      <c r="F904" s="35">
        <f t="shared" si="116"/>
        <v>0.17930204217144624</v>
      </c>
      <c r="H904" s="36"/>
      <c r="I904" s="36"/>
      <c r="J904" s="36"/>
      <c r="K904" s="36"/>
      <c r="L904" s="36"/>
    </row>
    <row r="905" spans="1:12" ht="11.25">
      <c r="A905" s="25">
        <v>7</v>
      </c>
      <c r="B905" s="34">
        <v>2</v>
      </c>
      <c r="C905" s="34">
        <f t="shared" si="115"/>
        <v>5.08</v>
      </c>
      <c r="D905" s="25">
        <v>27</v>
      </c>
      <c r="E905" s="35">
        <f t="shared" si="114"/>
        <v>0.29259728859845896</v>
      </c>
      <c r="F905" s="35">
        <f t="shared" si="116"/>
        <v>0.14629864429922948</v>
      </c>
      <c r="H905" s="36"/>
      <c r="I905" s="36"/>
      <c r="J905" s="36"/>
      <c r="K905" s="36"/>
      <c r="L905" s="36"/>
    </row>
    <row r="906" spans="1:12" ht="11.25">
      <c r="A906" s="25">
        <v>8</v>
      </c>
      <c r="B906" s="34">
        <v>2.5</v>
      </c>
      <c r="C906" s="34">
        <f t="shared" si="115"/>
        <v>6.35</v>
      </c>
      <c r="D906" s="25">
        <v>25</v>
      </c>
      <c r="E906" s="35">
        <f t="shared" si="114"/>
        <v>0.2709234153689435</v>
      </c>
      <c r="F906" s="35">
        <f t="shared" si="116"/>
        <v>0.10836936614757739</v>
      </c>
      <c r="H906" s="36"/>
      <c r="I906" s="36"/>
      <c r="J906" s="36"/>
      <c r="K906" s="36"/>
      <c r="L906" s="36"/>
    </row>
    <row r="907" spans="1:12" ht="11.25">
      <c r="A907" s="25">
        <v>9</v>
      </c>
      <c r="B907" s="34">
        <v>7</v>
      </c>
      <c r="C907" s="34">
        <f t="shared" si="115"/>
        <v>17.78</v>
      </c>
      <c r="D907" s="25">
        <v>21</v>
      </c>
      <c r="E907" s="35">
        <f t="shared" si="114"/>
        <v>0.22757566890991254</v>
      </c>
      <c r="F907" s="35">
        <f t="shared" si="116"/>
        <v>0.03251080984427322</v>
      </c>
      <c r="H907" s="36"/>
      <c r="I907" s="36"/>
      <c r="J907" s="36"/>
      <c r="K907" s="36"/>
      <c r="L907" s="36"/>
    </row>
    <row r="908" spans="1:12" ht="11.25">
      <c r="A908" s="25">
        <v>10</v>
      </c>
      <c r="B908" s="34">
        <v>7</v>
      </c>
      <c r="C908" s="34">
        <f t="shared" si="115"/>
        <v>17.78</v>
      </c>
      <c r="D908" s="25">
        <v>164</v>
      </c>
      <c r="E908" s="35">
        <f t="shared" si="114"/>
        <v>1.7772576048202693</v>
      </c>
      <c r="F908" s="35">
        <f t="shared" si="116"/>
        <v>0.25389394354575273</v>
      </c>
      <c r="H908" s="36"/>
      <c r="I908" s="36"/>
      <c r="J908" s="36"/>
      <c r="K908" s="36"/>
      <c r="L908" s="36"/>
    </row>
    <row r="909" spans="1:12" ht="11.25">
      <c r="A909" s="19" t="s">
        <v>20</v>
      </c>
      <c r="B909" s="37">
        <f>AVERAGE(B899:B908)</f>
        <v>6.55</v>
      </c>
      <c r="C909" s="37">
        <f>AVERAGE(C899:C907)</f>
        <v>16.51</v>
      </c>
      <c r="D909" s="38">
        <f>AVERAGE(D899:D908)</f>
        <v>153.2</v>
      </c>
      <c r="E909" s="39">
        <f>AVERAGE(E899:E908)</f>
        <v>1.660218689380886</v>
      </c>
      <c r="F909" s="39">
        <f>AVERAGE(F899:F908)</f>
        <v>0.21787520324533882</v>
      </c>
      <c r="H909" s="27" t="s">
        <v>21</v>
      </c>
      <c r="I909" s="27"/>
      <c r="J909" s="27"/>
      <c r="K909" s="34">
        <f>AVERAGE(H899:Q903)</f>
        <v>13.6</v>
      </c>
      <c r="L909" s="34"/>
    </row>
    <row r="912" spans="1:3" ht="11.25">
      <c r="A912" s="19" t="s">
        <v>73</v>
      </c>
      <c r="C912" s="20" t="s">
        <v>84</v>
      </c>
    </row>
    <row r="913" spans="1:7" ht="11.25">
      <c r="A913" s="19" t="s">
        <v>71</v>
      </c>
      <c r="C913" s="21" t="s">
        <v>79</v>
      </c>
      <c r="F913" s="19" t="s">
        <v>74</v>
      </c>
      <c r="G913" s="3">
        <v>36640</v>
      </c>
    </row>
    <row r="914" spans="1:7" ht="11.25">
      <c r="A914" s="19" t="s">
        <v>72</v>
      </c>
      <c r="C914" s="21" t="s">
        <v>80</v>
      </c>
      <c r="F914" s="19" t="s">
        <v>75</v>
      </c>
      <c r="G914" s="4" t="s">
        <v>55</v>
      </c>
    </row>
    <row r="916" spans="1:7" ht="11.25">
      <c r="A916" s="33"/>
      <c r="D916" s="65" t="s">
        <v>15</v>
      </c>
      <c r="E916" s="65"/>
      <c r="F916" s="37">
        <f>K928*F928</f>
        <v>9.336721310265549</v>
      </c>
      <c r="G916" s="29" t="s">
        <v>11</v>
      </c>
    </row>
    <row r="917" spans="1:12" ht="11.25">
      <c r="A917" s="3"/>
      <c r="B917" s="4" t="s">
        <v>16</v>
      </c>
      <c r="C917" s="4" t="s">
        <v>45</v>
      </c>
      <c r="D917" s="4" t="s">
        <v>17</v>
      </c>
      <c r="E917" s="24" t="s">
        <v>170</v>
      </c>
      <c r="F917" s="26" t="s">
        <v>50</v>
      </c>
      <c r="H917" s="27" t="s">
        <v>19</v>
      </c>
      <c r="I917" s="27"/>
      <c r="J917" s="27"/>
      <c r="K917" s="27"/>
      <c r="L917" s="27"/>
    </row>
    <row r="918" spans="1:17" ht="11.25">
      <c r="A918" s="25">
        <v>1</v>
      </c>
      <c r="B918" s="34">
        <v>8.5</v>
      </c>
      <c r="C918" s="34">
        <f>B918*2.54</f>
        <v>21.59</v>
      </c>
      <c r="D918" s="25">
        <v>125</v>
      </c>
      <c r="E918" s="35">
        <f aca="true" t="shared" si="117" ref="E918:E927">D918/92.277</f>
        <v>1.3546170768447174</v>
      </c>
      <c r="F918" s="35">
        <f>E918/B918</f>
        <v>0.15936671492290794</v>
      </c>
      <c r="H918" s="36">
        <v>35</v>
      </c>
      <c r="I918" s="36">
        <v>29</v>
      </c>
      <c r="J918" s="36">
        <v>35</v>
      </c>
      <c r="K918" s="36">
        <v>49</v>
      </c>
      <c r="L918" s="36">
        <v>61</v>
      </c>
      <c r="M918" s="36">
        <v>42</v>
      </c>
      <c r="N918" s="36">
        <v>31</v>
      </c>
      <c r="O918" s="36">
        <v>31</v>
      </c>
      <c r="P918" s="36">
        <v>41</v>
      </c>
      <c r="Q918" s="36">
        <v>29</v>
      </c>
    </row>
    <row r="919" spans="1:17" ht="11.25">
      <c r="A919" s="25">
        <v>2</v>
      </c>
      <c r="B919" s="34">
        <v>8</v>
      </c>
      <c r="C919" s="34">
        <f aca="true" t="shared" si="118" ref="C919:C927">B919*2.54</f>
        <v>20.32</v>
      </c>
      <c r="D919" s="25">
        <v>151</v>
      </c>
      <c r="E919" s="35">
        <f t="shared" si="117"/>
        <v>1.6363774288284187</v>
      </c>
      <c r="F919" s="35">
        <f aca="true" t="shared" si="119" ref="F919:F927">E919/B919</f>
        <v>0.20454717860355234</v>
      </c>
      <c r="H919" s="36">
        <v>40</v>
      </c>
      <c r="I919" s="36">
        <v>34</v>
      </c>
      <c r="J919" s="36">
        <v>37</v>
      </c>
      <c r="K919" s="36">
        <v>41</v>
      </c>
      <c r="L919" s="36">
        <v>53</v>
      </c>
      <c r="M919" s="36">
        <v>43</v>
      </c>
      <c r="N919" s="36">
        <v>32</v>
      </c>
      <c r="O919" s="36">
        <v>37</v>
      </c>
      <c r="P919" s="36">
        <v>42</v>
      </c>
      <c r="Q919" s="36">
        <v>37</v>
      </c>
    </row>
    <row r="920" spans="1:17" ht="11.25">
      <c r="A920" s="25">
        <v>3</v>
      </c>
      <c r="B920" s="34">
        <v>10</v>
      </c>
      <c r="C920" s="34">
        <f t="shared" si="118"/>
        <v>25.4</v>
      </c>
      <c r="D920" s="25">
        <v>183</v>
      </c>
      <c r="E920" s="35">
        <f t="shared" si="117"/>
        <v>1.9831594005006665</v>
      </c>
      <c r="F920" s="35">
        <f t="shared" si="119"/>
        <v>0.19831594005006664</v>
      </c>
      <c r="H920" s="36">
        <v>31</v>
      </c>
      <c r="I920" s="36">
        <v>36</v>
      </c>
      <c r="J920" s="36">
        <v>47</v>
      </c>
      <c r="K920" s="36">
        <v>52</v>
      </c>
      <c r="L920" s="36">
        <v>52</v>
      </c>
      <c r="M920" s="36">
        <v>45</v>
      </c>
      <c r="N920" s="36">
        <v>44</v>
      </c>
      <c r="O920" s="36">
        <v>34</v>
      </c>
      <c r="P920" s="36">
        <v>45</v>
      </c>
      <c r="Q920" s="36">
        <v>40</v>
      </c>
    </row>
    <row r="921" spans="1:17" ht="11.25">
      <c r="A921" s="25">
        <v>4</v>
      </c>
      <c r="B921" s="34">
        <v>14</v>
      </c>
      <c r="C921" s="34">
        <f t="shared" si="118"/>
        <v>35.56</v>
      </c>
      <c r="D921" s="25">
        <v>179</v>
      </c>
      <c r="E921" s="35">
        <f t="shared" si="117"/>
        <v>1.9398116540416355</v>
      </c>
      <c r="F921" s="35">
        <f t="shared" si="119"/>
        <v>0.13855797528868824</v>
      </c>
      <c r="H921" s="36">
        <v>30</v>
      </c>
      <c r="I921" s="36">
        <v>32</v>
      </c>
      <c r="J921" s="36">
        <v>37</v>
      </c>
      <c r="K921" s="36">
        <v>58</v>
      </c>
      <c r="L921" s="36">
        <v>43</v>
      </c>
      <c r="M921" s="36">
        <v>41</v>
      </c>
      <c r="N921" s="36">
        <v>44</v>
      </c>
      <c r="O921" s="36">
        <v>20</v>
      </c>
      <c r="P921" s="36">
        <v>35</v>
      </c>
      <c r="Q921" s="36">
        <v>44</v>
      </c>
    </row>
    <row r="922" spans="1:17" ht="11.25">
      <c r="A922" s="25">
        <v>5</v>
      </c>
      <c r="B922" s="34">
        <v>9.5</v>
      </c>
      <c r="C922" s="34">
        <f t="shared" si="118"/>
        <v>24.13</v>
      </c>
      <c r="D922" s="25">
        <v>175</v>
      </c>
      <c r="E922" s="35">
        <f t="shared" si="117"/>
        <v>1.8964639075826046</v>
      </c>
      <c r="F922" s="35">
        <f t="shared" si="119"/>
        <v>0.19962777974553733</v>
      </c>
      <c r="H922" s="36">
        <v>22</v>
      </c>
      <c r="I922" s="36">
        <v>36</v>
      </c>
      <c r="J922" s="36">
        <v>44</v>
      </c>
      <c r="K922" s="36">
        <v>59</v>
      </c>
      <c r="L922" s="36">
        <v>41</v>
      </c>
      <c r="M922" s="36">
        <v>41</v>
      </c>
      <c r="N922" s="36">
        <v>44</v>
      </c>
      <c r="O922" s="36">
        <v>30</v>
      </c>
      <c r="P922" s="36">
        <v>32</v>
      </c>
      <c r="Q922" s="36">
        <v>39</v>
      </c>
    </row>
    <row r="923" spans="1:12" ht="11.25">
      <c r="A923" s="25">
        <v>6</v>
      </c>
      <c r="B923" s="34">
        <v>11</v>
      </c>
      <c r="C923" s="34">
        <f t="shared" si="118"/>
        <v>27.94</v>
      </c>
      <c r="D923" s="25">
        <v>294</v>
      </c>
      <c r="E923" s="35">
        <f t="shared" si="117"/>
        <v>3.186059364738776</v>
      </c>
      <c r="F923" s="35">
        <f t="shared" si="119"/>
        <v>0.2896417604307978</v>
      </c>
      <c r="H923" s="36"/>
      <c r="I923" s="36"/>
      <c r="J923" s="36"/>
      <c r="K923" s="36"/>
      <c r="L923" s="36"/>
    </row>
    <row r="924" spans="1:12" ht="11.25">
      <c r="A924" s="25">
        <v>7</v>
      </c>
      <c r="B924" s="34">
        <v>17.5</v>
      </c>
      <c r="C924" s="34">
        <f t="shared" si="118"/>
        <v>44.45</v>
      </c>
      <c r="D924" s="25">
        <v>560</v>
      </c>
      <c r="E924" s="35">
        <f t="shared" si="117"/>
        <v>6.0686845042643345</v>
      </c>
      <c r="F924" s="35">
        <f t="shared" si="119"/>
        <v>0.34678197167224767</v>
      </c>
      <c r="H924" s="36"/>
      <c r="I924" s="36"/>
      <c r="J924" s="36"/>
      <c r="K924" s="36"/>
      <c r="L924" s="36"/>
    </row>
    <row r="925" spans="1:12" ht="11.25">
      <c r="A925" s="25">
        <v>8</v>
      </c>
      <c r="B925" s="34">
        <v>15</v>
      </c>
      <c r="C925" s="34">
        <f t="shared" si="118"/>
        <v>38.1</v>
      </c>
      <c r="D925" s="25">
        <v>352</v>
      </c>
      <c r="E925" s="35">
        <f t="shared" si="117"/>
        <v>3.8146016883947245</v>
      </c>
      <c r="F925" s="35">
        <f t="shared" si="119"/>
        <v>0.25430677922631495</v>
      </c>
      <c r="H925" s="36"/>
      <c r="I925" s="36"/>
      <c r="J925" s="36"/>
      <c r="K925" s="36"/>
      <c r="L925" s="36"/>
    </row>
    <row r="926" spans="1:12" ht="11.25">
      <c r="A926" s="25">
        <v>9</v>
      </c>
      <c r="B926" s="34">
        <v>26</v>
      </c>
      <c r="C926" s="34">
        <f t="shared" si="118"/>
        <v>66.04</v>
      </c>
      <c r="D926" s="25">
        <v>666</v>
      </c>
      <c r="E926" s="35">
        <f t="shared" si="117"/>
        <v>7.217399785428655</v>
      </c>
      <c r="F926" s="35">
        <f t="shared" si="119"/>
        <v>0.27759229943956365</v>
      </c>
      <c r="H926" s="36"/>
      <c r="I926" s="36"/>
      <c r="J926" s="36"/>
      <c r="K926" s="36"/>
      <c r="L926" s="36"/>
    </row>
    <row r="927" spans="1:12" ht="11.25">
      <c r="A927" s="25">
        <v>10</v>
      </c>
      <c r="B927" s="34">
        <v>21</v>
      </c>
      <c r="C927" s="34">
        <f t="shared" si="118"/>
        <v>53.34</v>
      </c>
      <c r="D927" s="25">
        <v>567</v>
      </c>
      <c r="E927" s="35">
        <f t="shared" si="117"/>
        <v>6.1445430605676385</v>
      </c>
      <c r="F927" s="35">
        <f t="shared" si="119"/>
        <v>0.29259728859845896</v>
      </c>
      <c r="H927" s="36"/>
      <c r="I927" s="36"/>
      <c r="J927" s="36"/>
      <c r="K927" s="36"/>
      <c r="L927" s="36"/>
    </row>
    <row r="928" spans="1:12" ht="11.25">
      <c r="A928" s="19" t="s">
        <v>20</v>
      </c>
      <c r="B928" s="37">
        <f>AVERAGE(B918:B927)</f>
        <v>14.05</v>
      </c>
      <c r="C928" s="37">
        <f>AVERAGE(C918:C926)</f>
        <v>33.72555555555555</v>
      </c>
      <c r="D928" s="38">
        <f>AVERAGE(D918:D927)</f>
        <v>325.2</v>
      </c>
      <c r="E928" s="39">
        <f>AVERAGE(E918:E927)</f>
        <v>3.5241717871192164</v>
      </c>
      <c r="F928" s="39">
        <f>AVERAGE(F918:F927)</f>
        <v>0.23613356879781358</v>
      </c>
      <c r="H928" s="27" t="s">
        <v>21</v>
      </c>
      <c r="I928" s="27"/>
      <c r="J928" s="27"/>
      <c r="K928" s="34">
        <f>AVERAGE(H918:Q922)</f>
        <v>39.54</v>
      </c>
      <c r="L928" s="34"/>
    </row>
    <row r="931" spans="1:3" ht="11.25">
      <c r="A931" s="19" t="s">
        <v>73</v>
      </c>
      <c r="C931" s="20" t="s">
        <v>87</v>
      </c>
    </row>
    <row r="932" spans="1:7" ht="11.25">
      <c r="A932" s="19" t="s">
        <v>71</v>
      </c>
      <c r="C932" s="21" t="s">
        <v>85</v>
      </c>
      <c r="F932" s="19" t="s">
        <v>74</v>
      </c>
      <c r="G932" s="3">
        <v>36640</v>
      </c>
    </row>
    <row r="933" spans="1:7" ht="11.25">
      <c r="A933" s="19" t="s">
        <v>72</v>
      </c>
      <c r="C933" s="21" t="s">
        <v>86</v>
      </c>
      <c r="F933" s="19" t="s">
        <v>75</v>
      </c>
      <c r="G933" s="4" t="s">
        <v>55</v>
      </c>
    </row>
    <row r="935" spans="1:7" ht="11.25">
      <c r="A935" s="33"/>
      <c r="D935" s="65" t="s">
        <v>15</v>
      </c>
      <c r="E935" s="65"/>
      <c r="F935" s="37">
        <f>K947*F947</f>
        <v>15.418991109641192</v>
      </c>
      <c r="G935" s="29" t="s">
        <v>11</v>
      </c>
    </row>
    <row r="936" spans="1:12" ht="11.25">
      <c r="A936" s="3"/>
      <c r="B936" s="4" t="s">
        <v>16</v>
      </c>
      <c r="C936" s="4" t="s">
        <v>45</v>
      </c>
      <c r="D936" s="4" t="s">
        <v>17</v>
      </c>
      <c r="E936" s="24" t="s">
        <v>170</v>
      </c>
      <c r="F936" s="26" t="s">
        <v>50</v>
      </c>
      <c r="H936" s="27" t="s">
        <v>19</v>
      </c>
      <c r="I936" s="27"/>
      <c r="J936" s="27"/>
      <c r="K936" s="27"/>
      <c r="L936" s="27"/>
    </row>
    <row r="937" spans="1:17" ht="11.25">
      <c r="A937" s="25">
        <v>1</v>
      </c>
      <c r="B937" s="34">
        <v>15.5</v>
      </c>
      <c r="C937" s="34">
        <f>B937*2.54</f>
        <v>39.37</v>
      </c>
      <c r="D937" s="25">
        <v>476</v>
      </c>
      <c r="E937" s="35">
        <f aca="true" t="shared" si="120" ref="E937:E946">D937/92.277</f>
        <v>5.158381828624685</v>
      </c>
      <c r="F937" s="35">
        <f>E937/B937</f>
        <v>0.33279882765320545</v>
      </c>
      <c r="H937" s="36">
        <v>28</v>
      </c>
      <c r="I937" s="36">
        <v>43</v>
      </c>
      <c r="J937" s="36">
        <v>60</v>
      </c>
      <c r="K937" s="36">
        <v>53</v>
      </c>
      <c r="L937" s="36">
        <v>60</v>
      </c>
      <c r="M937" s="36">
        <v>59</v>
      </c>
      <c r="N937" s="36">
        <v>55</v>
      </c>
      <c r="O937" s="36">
        <v>59</v>
      </c>
      <c r="P937" s="36">
        <v>45</v>
      </c>
      <c r="Q937" s="36">
        <v>42</v>
      </c>
    </row>
    <row r="938" spans="1:17" ht="11.25">
      <c r="A938" s="25">
        <v>2</v>
      </c>
      <c r="B938" s="34">
        <v>21</v>
      </c>
      <c r="C938" s="34">
        <f aca="true" t="shared" si="121" ref="C938:C946">B938*2.54</f>
        <v>53.34</v>
      </c>
      <c r="D938" s="25">
        <v>570</v>
      </c>
      <c r="E938" s="35">
        <f t="shared" si="120"/>
        <v>6.177053870411912</v>
      </c>
      <c r="F938" s="35">
        <f aca="true" t="shared" si="122" ref="F938:F946">E938/B938</f>
        <v>0.29414542240056724</v>
      </c>
      <c r="H938" s="36">
        <v>32</v>
      </c>
      <c r="I938" s="36">
        <v>50</v>
      </c>
      <c r="J938" s="36">
        <v>56</v>
      </c>
      <c r="K938" s="36">
        <v>54</v>
      </c>
      <c r="L938" s="36">
        <v>62</v>
      </c>
      <c r="M938" s="36">
        <v>55</v>
      </c>
      <c r="N938" s="36">
        <v>57</v>
      </c>
      <c r="O938" s="36">
        <v>58</v>
      </c>
      <c r="P938" s="36">
        <v>48</v>
      </c>
      <c r="Q938" s="36">
        <v>49</v>
      </c>
    </row>
    <row r="939" spans="1:17" ht="11.25">
      <c r="A939" s="25">
        <v>3</v>
      </c>
      <c r="B939" s="34">
        <v>24</v>
      </c>
      <c r="C939" s="34">
        <f t="shared" si="121"/>
        <v>60.96</v>
      </c>
      <c r="D939" s="25">
        <v>605</v>
      </c>
      <c r="E939" s="35">
        <f t="shared" si="120"/>
        <v>6.556346651928433</v>
      </c>
      <c r="F939" s="35">
        <f t="shared" si="122"/>
        <v>0.27318111049701804</v>
      </c>
      <c r="H939" s="36">
        <v>36</v>
      </c>
      <c r="I939" s="36">
        <v>45</v>
      </c>
      <c r="J939" s="36">
        <v>64</v>
      </c>
      <c r="K939" s="36">
        <v>53</v>
      </c>
      <c r="L939" s="36">
        <v>61</v>
      </c>
      <c r="M939" s="36">
        <v>55</v>
      </c>
      <c r="N939" s="36">
        <v>57</v>
      </c>
      <c r="O939" s="36">
        <v>56</v>
      </c>
      <c r="P939" s="36">
        <v>47</v>
      </c>
      <c r="Q939" s="36">
        <v>48</v>
      </c>
    </row>
    <row r="940" spans="1:17" ht="11.25">
      <c r="A940" s="25">
        <v>4</v>
      </c>
      <c r="B940" s="34">
        <v>22</v>
      </c>
      <c r="C940" s="34">
        <f t="shared" si="121"/>
        <v>55.88</v>
      </c>
      <c r="D940" s="25">
        <v>666</v>
      </c>
      <c r="E940" s="35">
        <f t="shared" si="120"/>
        <v>7.217399785428655</v>
      </c>
      <c r="F940" s="35">
        <f t="shared" si="122"/>
        <v>0.3280636266103934</v>
      </c>
      <c r="H940" s="36">
        <v>40</v>
      </c>
      <c r="I940" s="36">
        <v>55</v>
      </c>
      <c r="J940" s="36">
        <v>66</v>
      </c>
      <c r="K940" s="36">
        <v>54</v>
      </c>
      <c r="L940" s="36">
        <v>62</v>
      </c>
      <c r="M940" s="36">
        <v>51</v>
      </c>
      <c r="N940" s="36">
        <v>61</v>
      </c>
      <c r="O940" s="36">
        <v>46</v>
      </c>
      <c r="P940" s="36">
        <v>45</v>
      </c>
      <c r="Q940" s="36">
        <v>44</v>
      </c>
    </row>
    <row r="941" spans="1:17" ht="11.25">
      <c r="A941" s="25">
        <v>5</v>
      </c>
      <c r="B941" s="34">
        <v>23</v>
      </c>
      <c r="C941" s="34">
        <f t="shared" si="121"/>
        <v>58.42</v>
      </c>
      <c r="D941" s="25">
        <v>654</v>
      </c>
      <c r="E941" s="35">
        <f t="shared" si="120"/>
        <v>7.087356546051562</v>
      </c>
      <c r="F941" s="35">
        <f t="shared" si="122"/>
        <v>0.3081459367848505</v>
      </c>
      <c r="H941" s="36">
        <v>42</v>
      </c>
      <c r="I941" s="36">
        <v>57</v>
      </c>
      <c r="J941" s="36">
        <v>65</v>
      </c>
      <c r="K941" s="36">
        <v>55</v>
      </c>
      <c r="L941" s="36">
        <v>61</v>
      </c>
      <c r="M941" s="36">
        <v>54</v>
      </c>
      <c r="N941" s="36">
        <v>59</v>
      </c>
      <c r="O941" s="36">
        <v>48</v>
      </c>
      <c r="P941" s="36">
        <v>41</v>
      </c>
      <c r="Q941" s="36">
        <v>48</v>
      </c>
    </row>
    <row r="942" spans="1:12" ht="11.25">
      <c r="A942" s="25">
        <v>6</v>
      </c>
      <c r="B942" s="34">
        <v>25</v>
      </c>
      <c r="C942" s="34">
        <f t="shared" si="121"/>
        <v>63.5</v>
      </c>
      <c r="D942" s="25">
        <v>704</v>
      </c>
      <c r="E942" s="35">
        <f t="shared" si="120"/>
        <v>7.629203376789449</v>
      </c>
      <c r="F942" s="35">
        <f t="shared" si="122"/>
        <v>0.305168135071578</v>
      </c>
      <c r="H942" s="36"/>
      <c r="I942" s="36"/>
      <c r="J942" s="36"/>
      <c r="K942" s="36"/>
      <c r="L942" s="36"/>
    </row>
    <row r="943" spans="1:12" ht="11.25">
      <c r="A943" s="25">
        <v>7</v>
      </c>
      <c r="B943" s="34">
        <v>18</v>
      </c>
      <c r="C943" s="34">
        <f t="shared" si="121"/>
        <v>45.72</v>
      </c>
      <c r="D943" s="25">
        <v>478</v>
      </c>
      <c r="E943" s="35">
        <f t="shared" si="120"/>
        <v>5.1800557018542</v>
      </c>
      <c r="F943" s="35">
        <f t="shared" si="122"/>
        <v>0.2877808723252333</v>
      </c>
      <c r="H943" s="36"/>
      <c r="I943" s="36"/>
      <c r="J943" s="36"/>
      <c r="K943" s="36"/>
      <c r="L943" s="36"/>
    </row>
    <row r="944" spans="1:12" ht="11.25">
      <c r="A944" s="25">
        <v>8</v>
      </c>
      <c r="B944" s="34">
        <v>21</v>
      </c>
      <c r="C944" s="34">
        <f t="shared" si="121"/>
        <v>53.34</v>
      </c>
      <c r="D944" s="25">
        <v>642</v>
      </c>
      <c r="E944" s="35">
        <f t="shared" si="120"/>
        <v>6.957313306674469</v>
      </c>
      <c r="F944" s="35">
        <f t="shared" si="122"/>
        <v>0.3313006336511652</v>
      </c>
      <c r="H944" s="36"/>
      <c r="I944" s="36"/>
      <c r="J944" s="36"/>
      <c r="K944" s="36"/>
      <c r="L944" s="36"/>
    </row>
    <row r="945" spans="1:12" ht="11.25">
      <c r="A945" s="25">
        <v>9</v>
      </c>
      <c r="B945" s="34">
        <v>6</v>
      </c>
      <c r="C945" s="34">
        <f t="shared" si="121"/>
        <v>15.24</v>
      </c>
      <c r="D945" s="25">
        <v>96</v>
      </c>
      <c r="E945" s="35">
        <f t="shared" si="120"/>
        <v>1.0403459150167431</v>
      </c>
      <c r="F945" s="35">
        <f t="shared" si="122"/>
        <v>0.17339098583612386</v>
      </c>
      <c r="H945" s="36"/>
      <c r="I945" s="36"/>
      <c r="J945" s="36"/>
      <c r="K945" s="36"/>
      <c r="L945" s="36"/>
    </row>
    <row r="946" spans="1:12" ht="11.25">
      <c r="A946" s="25">
        <v>10</v>
      </c>
      <c r="B946" s="34">
        <v>24</v>
      </c>
      <c r="C946" s="34">
        <f t="shared" si="121"/>
        <v>60.96</v>
      </c>
      <c r="D946" s="25">
        <v>731</v>
      </c>
      <c r="E946" s="35">
        <f t="shared" si="120"/>
        <v>7.921800665387908</v>
      </c>
      <c r="F946" s="35">
        <f t="shared" si="122"/>
        <v>0.33007502772449615</v>
      </c>
      <c r="H946" s="36"/>
      <c r="I946" s="36"/>
      <c r="J946" s="36"/>
      <c r="K946" s="36"/>
      <c r="L946" s="36"/>
    </row>
    <row r="947" spans="1:12" ht="11.25">
      <c r="A947" s="19" t="s">
        <v>20</v>
      </c>
      <c r="B947" s="37">
        <f>AVERAGE(B937:B946)</f>
        <v>19.95</v>
      </c>
      <c r="C947" s="37">
        <f>AVERAGE(C937:C945)</f>
        <v>49.53000000000001</v>
      </c>
      <c r="D947" s="38">
        <f>AVERAGE(D937:D946)</f>
        <v>562.2</v>
      </c>
      <c r="E947" s="39">
        <f>AVERAGE(E937:E946)</f>
        <v>6.092525764816801</v>
      </c>
      <c r="F947" s="39">
        <f>AVERAGE(F937:F946)</f>
        <v>0.2964050578554631</v>
      </c>
      <c r="H947" s="27" t="s">
        <v>21</v>
      </c>
      <c r="I947" s="27"/>
      <c r="J947" s="27"/>
      <c r="K947" s="34">
        <f>AVERAGE(H937:Q941)</f>
        <v>52.02</v>
      </c>
      <c r="L947" s="34"/>
    </row>
    <row r="950" spans="1:3" ht="11.25">
      <c r="A950" s="19" t="s">
        <v>73</v>
      </c>
      <c r="C950" s="20" t="s">
        <v>88</v>
      </c>
    </row>
    <row r="951" spans="1:7" ht="11.25">
      <c r="A951" s="19" t="s">
        <v>71</v>
      </c>
      <c r="C951" s="21" t="s">
        <v>89</v>
      </c>
      <c r="F951" s="19" t="s">
        <v>74</v>
      </c>
      <c r="G951" s="3">
        <v>36640</v>
      </c>
    </row>
    <row r="952" spans="1:7" ht="11.25">
      <c r="A952" s="19" t="s">
        <v>72</v>
      </c>
      <c r="C952" s="21" t="s">
        <v>90</v>
      </c>
      <c r="F952" s="19" t="s">
        <v>75</v>
      </c>
      <c r="G952" s="4" t="s">
        <v>55</v>
      </c>
    </row>
    <row r="954" spans="1:7" ht="11.25">
      <c r="A954" s="33"/>
      <c r="D954" s="65" t="s">
        <v>15</v>
      </c>
      <c r="E954" s="65"/>
      <c r="F954" s="37">
        <f>K966*F966</f>
        <v>9.99604139303092</v>
      </c>
      <c r="G954" s="29" t="s">
        <v>11</v>
      </c>
    </row>
    <row r="955" spans="1:12" ht="11.25">
      <c r="A955" s="3"/>
      <c r="B955" s="4" t="s">
        <v>16</v>
      </c>
      <c r="C955" s="4" t="s">
        <v>45</v>
      </c>
      <c r="D955" s="4" t="s">
        <v>17</v>
      </c>
      <c r="E955" s="24" t="s">
        <v>170</v>
      </c>
      <c r="F955" s="26" t="s">
        <v>50</v>
      </c>
      <c r="H955" s="27" t="s">
        <v>19</v>
      </c>
      <c r="I955" s="27"/>
      <c r="J955" s="27"/>
      <c r="K955" s="27"/>
      <c r="L955" s="27"/>
    </row>
    <row r="956" spans="1:17" ht="11.25">
      <c r="A956" s="25">
        <v>1</v>
      </c>
      <c r="B956" s="34">
        <v>6</v>
      </c>
      <c r="C956" s="34">
        <f>B956*2.54</f>
        <v>15.24</v>
      </c>
      <c r="D956" s="25">
        <v>134</v>
      </c>
      <c r="E956" s="35">
        <f aca="true" t="shared" si="123" ref="E956:E965">D956/92.277</f>
        <v>1.4521495063775371</v>
      </c>
      <c r="F956" s="35">
        <f>E956/B956</f>
        <v>0.24202491772958953</v>
      </c>
      <c r="H956" s="36">
        <v>22</v>
      </c>
      <c r="I956" s="36">
        <v>44</v>
      </c>
      <c r="J956" s="36">
        <v>41</v>
      </c>
      <c r="K956" s="36">
        <v>50</v>
      </c>
      <c r="L956" s="36">
        <v>50</v>
      </c>
      <c r="M956" s="36">
        <v>40</v>
      </c>
      <c r="N956" s="36">
        <v>38</v>
      </c>
      <c r="O956" s="36">
        <v>37</v>
      </c>
      <c r="P956" s="36">
        <v>45</v>
      </c>
      <c r="Q956" s="36">
        <v>34</v>
      </c>
    </row>
    <row r="957" spans="1:17" ht="11.25">
      <c r="A957" s="25">
        <v>2</v>
      </c>
      <c r="B957" s="34">
        <v>8</v>
      </c>
      <c r="C957" s="34">
        <f aca="true" t="shared" si="124" ref="C957:C965">B957*2.54</f>
        <v>20.32</v>
      </c>
      <c r="D957" s="25">
        <v>167</v>
      </c>
      <c r="E957" s="35">
        <f t="shared" si="123"/>
        <v>1.8097684146645425</v>
      </c>
      <c r="F957" s="35">
        <f aca="true" t="shared" si="125" ref="F957:F965">E957/B957</f>
        <v>0.22622105183306782</v>
      </c>
      <c r="H957" s="36">
        <v>26</v>
      </c>
      <c r="I957" s="36">
        <v>52</v>
      </c>
      <c r="J957" s="36">
        <v>41</v>
      </c>
      <c r="K957" s="36">
        <v>45</v>
      </c>
      <c r="L957" s="36">
        <v>43</v>
      </c>
      <c r="M957" s="36">
        <v>49</v>
      </c>
      <c r="N957" s="36">
        <v>38</v>
      </c>
      <c r="O957" s="36">
        <v>47</v>
      </c>
      <c r="P957" s="36">
        <v>43</v>
      </c>
      <c r="Q957" s="36">
        <v>35</v>
      </c>
    </row>
    <row r="958" spans="1:17" ht="11.25">
      <c r="A958" s="25">
        <v>3</v>
      </c>
      <c r="B958" s="34">
        <v>18</v>
      </c>
      <c r="C958" s="34">
        <f t="shared" si="124"/>
        <v>45.72</v>
      </c>
      <c r="D958" s="25">
        <v>438</v>
      </c>
      <c r="E958" s="35">
        <f t="shared" si="123"/>
        <v>4.74657823726389</v>
      </c>
      <c r="F958" s="35">
        <f t="shared" si="125"/>
        <v>0.263698790959105</v>
      </c>
      <c r="H958" s="36">
        <v>30</v>
      </c>
      <c r="I958" s="36">
        <v>48</v>
      </c>
      <c r="J958" s="36">
        <v>50</v>
      </c>
      <c r="K958" s="36">
        <v>40</v>
      </c>
      <c r="L958" s="36">
        <v>47</v>
      </c>
      <c r="M958" s="36">
        <v>42</v>
      </c>
      <c r="N958" s="36">
        <v>29</v>
      </c>
      <c r="O958" s="36">
        <v>43</v>
      </c>
      <c r="P958" s="36">
        <v>42</v>
      </c>
      <c r="Q958" s="36">
        <v>31</v>
      </c>
    </row>
    <row r="959" spans="1:17" ht="11.25">
      <c r="A959" s="25">
        <v>4</v>
      </c>
      <c r="B959" s="34">
        <v>16</v>
      </c>
      <c r="C959" s="34">
        <f t="shared" si="124"/>
        <v>40.64</v>
      </c>
      <c r="D959" s="25">
        <v>364</v>
      </c>
      <c r="E959" s="35">
        <f t="shared" si="123"/>
        <v>3.9446449277718174</v>
      </c>
      <c r="F959" s="35">
        <f t="shared" si="125"/>
        <v>0.2465403079857386</v>
      </c>
      <c r="H959" s="36">
        <v>26</v>
      </c>
      <c r="I959" s="36">
        <v>37</v>
      </c>
      <c r="J959" s="36">
        <v>57</v>
      </c>
      <c r="K959" s="36">
        <v>40</v>
      </c>
      <c r="L959" s="36">
        <v>45</v>
      </c>
      <c r="M959" s="36">
        <v>40</v>
      </c>
      <c r="N959" s="36">
        <v>28</v>
      </c>
      <c r="O959" s="36">
        <v>47</v>
      </c>
      <c r="P959" s="36">
        <v>42</v>
      </c>
      <c r="Q959" s="36">
        <v>33</v>
      </c>
    </row>
    <row r="960" spans="1:17" ht="11.25">
      <c r="A960" s="25">
        <v>5</v>
      </c>
      <c r="B960" s="34">
        <v>11.5</v>
      </c>
      <c r="C960" s="34">
        <f t="shared" si="124"/>
        <v>29.21</v>
      </c>
      <c r="D960" s="25">
        <v>256</v>
      </c>
      <c r="E960" s="35">
        <f t="shared" si="123"/>
        <v>2.7742557733779813</v>
      </c>
      <c r="F960" s="35">
        <f t="shared" si="125"/>
        <v>0.24123963246765054</v>
      </c>
      <c r="H960" s="36">
        <v>37</v>
      </c>
      <c r="I960" s="36">
        <v>40</v>
      </c>
      <c r="J960" s="36">
        <v>45</v>
      </c>
      <c r="K960" s="36">
        <v>46</v>
      </c>
      <c r="L960" s="36">
        <v>41</v>
      </c>
      <c r="M960" s="36">
        <v>32</v>
      </c>
      <c r="N960" s="36">
        <v>29</v>
      </c>
      <c r="O960" s="36">
        <v>49</v>
      </c>
      <c r="P960" s="36">
        <v>35</v>
      </c>
      <c r="Q960" s="36">
        <v>27</v>
      </c>
    </row>
    <row r="961" spans="1:12" ht="11.25">
      <c r="A961" s="25">
        <v>6</v>
      </c>
      <c r="B961" s="34">
        <v>15</v>
      </c>
      <c r="C961" s="34">
        <f t="shared" si="124"/>
        <v>38.1</v>
      </c>
      <c r="D961" s="25">
        <v>368</v>
      </c>
      <c r="E961" s="35">
        <f t="shared" si="123"/>
        <v>3.9879926742308482</v>
      </c>
      <c r="F961" s="35">
        <f t="shared" si="125"/>
        <v>0.26586617828205655</v>
      </c>
      <c r="H961" s="36"/>
      <c r="I961" s="36"/>
      <c r="J961" s="36"/>
      <c r="K961" s="36"/>
      <c r="L961" s="36"/>
    </row>
    <row r="962" spans="1:12" ht="11.25">
      <c r="A962" s="25">
        <v>7</v>
      </c>
      <c r="B962" s="34">
        <v>19</v>
      </c>
      <c r="C962" s="34">
        <f t="shared" si="124"/>
        <v>48.26</v>
      </c>
      <c r="D962" s="25">
        <v>471</v>
      </c>
      <c r="E962" s="35">
        <f t="shared" si="123"/>
        <v>5.104197145550896</v>
      </c>
      <c r="F962" s="35">
        <f t="shared" si="125"/>
        <v>0.2686419550289945</v>
      </c>
      <c r="H962" s="36"/>
      <c r="I962" s="36"/>
      <c r="J962" s="36"/>
      <c r="K962" s="36"/>
      <c r="L962" s="36"/>
    </row>
    <row r="963" spans="1:12" ht="11.25">
      <c r="A963" s="25">
        <v>8</v>
      </c>
      <c r="B963" s="34">
        <v>12</v>
      </c>
      <c r="C963" s="34">
        <f t="shared" si="124"/>
        <v>30.48</v>
      </c>
      <c r="D963" s="25">
        <v>290</v>
      </c>
      <c r="E963" s="35">
        <f t="shared" si="123"/>
        <v>3.1427116182797445</v>
      </c>
      <c r="F963" s="35">
        <f t="shared" si="125"/>
        <v>0.2618926348566454</v>
      </c>
      <c r="H963" s="36"/>
      <c r="I963" s="36"/>
      <c r="J963" s="36"/>
      <c r="K963" s="36"/>
      <c r="L963" s="36"/>
    </row>
    <row r="964" spans="1:12" ht="11.25">
      <c r="A964" s="25">
        <v>9</v>
      </c>
      <c r="B964" s="34">
        <v>20</v>
      </c>
      <c r="C964" s="34">
        <f t="shared" si="124"/>
        <v>50.8</v>
      </c>
      <c r="D964" s="25">
        <v>435</v>
      </c>
      <c r="E964" s="35">
        <f t="shared" si="123"/>
        <v>4.714067427419617</v>
      </c>
      <c r="F964" s="35">
        <f t="shared" si="125"/>
        <v>0.23570337137098085</v>
      </c>
      <c r="H964" s="36"/>
      <c r="I964" s="36"/>
      <c r="J964" s="36"/>
      <c r="K964" s="36"/>
      <c r="L964" s="36"/>
    </row>
    <row r="965" spans="1:12" ht="11.25">
      <c r="A965" s="25">
        <v>10</v>
      </c>
      <c r="B965" s="34">
        <v>25</v>
      </c>
      <c r="C965" s="34">
        <f t="shared" si="124"/>
        <v>63.5</v>
      </c>
      <c r="D965" s="25">
        <v>576</v>
      </c>
      <c r="E965" s="35">
        <f t="shared" si="123"/>
        <v>6.242075490100459</v>
      </c>
      <c r="F965" s="35">
        <f t="shared" si="125"/>
        <v>0.24968301960401834</v>
      </c>
      <c r="H965" s="36"/>
      <c r="I965" s="36"/>
      <c r="J965" s="36"/>
      <c r="K965" s="36"/>
      <c r="L965" s="36"/>
    </row>
    <row r="966" spans="1:12" ht="11.25">
      <c r="A966" s="19" t="s">
        <v>20</v>
      </c>
      <c r="B966" s="37">
        <f>AVERAGE(B956:B965)</f>
        <v>15.05</v>
      </c>
      <c r="C966" s="37">
        <f>AVERAGE(C956:C964)</f>
        <v>35.41888888888889</v>
      </c>
      <c r="D966" s="38">
        <f>AVERAGE(D956:D965)</f>
        <v>349.9</v>
      </c>
      <c r="E966" s="39">
        <f>AVERAGE(E956:E965)</f>
        <v>3.7918441215037335</v>
      </c>
      <c r="F966" s="39">
        <f>AVERAGE(F956:F965)</f>
        <v>0.25015118601178477</v>
      </c>
      <c r="H966" s="27" t="s">
        <v>21</v>
      </c>
      <c r="I966" s="27"/>
      <c r="J966" s="27"/>
      <c r="K966" s="34">
        <f>AVERAGE(H956:Q960)</f>
        <v>39.96</v>
      </c>
      <c r="L966" s="34"/>
    </row>
    <row r="969" spans="1:3" ht="11.25">
      <c r="A969" s="19" t="s">
        <v>73</v>
      </c>
      <c r="C969" s="20" t="s">
        <v>91</v>
      </c>
    </row>
    <row r="970" spans="1:7" ht="11.25">
      <c r="A970" s="19" t="s">
        <v>71</v>
      </c>
      <c r="C970" s="21" t="s">
        <v>92</v>
      </c>
      <c r="F970" s="19" t="s">
        <v>74</v>
      </c>
      <c r="G970" s="3">
        <v>36640</v>
      </c>
    </row>
    <row r="971" spans="1:7" ht="11.25">
      <c r="A971" s="19" t="s">
        <v>72</v>
      </c>
      <c r="C971" s="21" t="s">
        <v>93</v>
      </c>
      <c r="F971" s="19" t="s">
        <v>75</v>
      </c>
      <c r="G971" s="4" t="s">
        <v>55</v>
      </c>
    </row>
    <row r="972" spans="4:7" ht="11.25">
      <c r="D972" s="19"/>
      <c r="E972" s="19"/>
      <c r="F972" s="19"/>
      <c r="G972" s="19"/>
    </row>
    <row r="973" spans="1:7" ht="11.25">
      <c r="A973" s="33"/>
      <c r="D973" s="65" t="s">
        <v>15</v>
      </c>
      <c r="E973" s="65"/>
      <c r="F973" s="37">
        <f>K985*F985</f>
        <v>10.331034078517757</v>
      </c>
      <c r="G973" s="29" t="s">
        <v>11</v>
      </c>
    </row>
    <row r="974" spans="1:12" ht="11.25">
      <c r="A974" s="3"/>
      <c r="B974" s="4" t="s">
        <v>16</v>
      </c>
      <c r="C974" s="4" t="s">
        <v>45</v>
      </c>
      <c r="D974" s="4" t="s">
        <v>17</v>
      </c>
      <c r="E974" s="24" t="s">
        <v>170</v>
      </c>
      <c r="F974" s="26" t="s">
        <v>50</v>
      </c>
      <c r="H974" s="27" t="s">
        <v>19</v>
      </c>
      <c r="I974" s="27"/>
      <c r="J974" s="27"/>
      <c r="K974" s="27"/>
      <c r="L974" s="27"/>
    </row>
    <row r="975" spans="1:17" ht="11.25">
      <c r="A975" s="25">
        <v>1</v>
      </c>
      <c r="B975" s="34">
        <v>16</v>
      </c>
      <c r="C975" s="34">
        <f>B975*2.54</f>
        <v>40.64</v>
      </c>
      <c r="D975" s="25">
        <v>342</v>
      </c>
      <c r="E975" s="35">
        <f aca="true" t="shared" si="126" ref="E975:E984">D975/92.277</f>
        <v>3.706232322247147</v>
      </c>
      <c r="F975" s="35">
        <f>E975/B975</f>
        <v>0.2316395201404467</v>
      </c>
      <c r="H975" s="36">
        <v>36</v>
      </c>
      <c r="I975" s="36">
        <v>38</v>
      </c>
      <c r="J975" s="36">
        <v>34</v>
      </c>
      <c r="K975" s="36">
        <v>42</v>
      </c>
      <c r="L975" s="36">
        <v>42</v>
      </c>
      <c r="M975" s="36">
        <v>42</v>
      </c>
      <c r="N975" s="36">
        <v>41</v>
      </c>
      <c r="O975" s="36">
        <v>41</v>
      </c>
      <c r="P975" s="36">
        <v>43</v>
      </c>
      <c r="Q975" s="36">
        <v>31</v>
      </c>
    </row>
    <row r="976" spans="1:17" ht="11.25">
      <c r="A976" s="25">
        <v>2</v>
      </c>
      <c r="B976" s="34">
        <v>19</v>
      </c>
      <c r="C976" s="34">
        <f aca="true" t="shared" si="127" ref="C976:C984">B976*2.54</f>
        <v>48.26</v>
      </c>
      <c r="D976" s="25">
        <v>435</v>
      </c>
      <c r="E976" s="35">
        <f t="shared" si="126"/>
        <v>4.714067427419617</v>
      </c>
      <c r="F976" s="35">
        <f aca="true" t="shared" si="128" ref="F976:F984">E976/B976</f>
        <v>0.24810881196945353</v>
      </c>
      <c r="H976" s="36">
        <v>33</v>
      </c>
      <c r="I976" s="36">
        <v>40</v>
      </c>
      <c r="J976" s="36">
        <v>41</v>
      </c>
      <c r="K976" s="36">
        <v>45</v>
      </c>
      <c r="L976" s="36">
        <v>44</v>
      </c>
      <c r="M976" s="36">
        <v>42</v>
      </c>
      <c r="N976" s="36">
        <v>44</v>
      </c>
      <c r="O976" s="36">
        <v>47</v>
      </c>
      <c r="P976" s="36">
        <v>44</v>
      </c>
      <c r="Q976" s="36">
        <v>37</v>
      </c>
    </row>
    <row r="977" spans="1:17" ht="11.25">
      <c r="A977" s="25">
        <v>3</v>
      </c>
      <c r="B977" s="34">
        <v>19</v>
      </c>
      <c r="C977" s="34">
        <f t="shared" si="127"/>
        <v>48.26</v>
      </c>
      <c r="D977" s="25">
        <v>402</v>
      </c>
      <c r="E977" s="35">
        <f t="shared" si="126"/>
        <v>4.356448519132612</v>
      </c>
      <c r="F977" s="35">
        <f t="shared" si="128"/>
        <v>0.2292867641648743</v>
      </c>
      <c r="H977" s="36">
        <v>46</v>
      </c>
      <c r="I977" s="36">
        <v>38</v>
      </c>
      <c r="J977" s="36">
        <v>42</v>
      </c>
      <c r="K977" s="36">
        <v>40</v>
      </c>
      <c r="L977" s="36">
        <v>44</v>
      </c>
      <c r="M977" s="36">
        <v>44</v>
      </c>
      <c r="N977" s="36">
        <v>40</v>
      </c>
      <c r="O977" s="36">
        <v>43</v>
      </c>
      <c r="P977" s="36">
        <v>32</v>
      </c>
      <c r="Q977" s="36">
        <v>33</v>
      </c>
    </row>
    <row r="978" spans="1:17" ht="11.25">
      <c r="A978" s="25">
        <v>4</v>
      </c>
      <c r="B978" s="34">
        <v>17</v>
      </c>
      <c r="C978" s="34">
        <f t="shared" si="127"/>
        <v>43.18</v>
      </c>
      <c r="D978" s="25">
        <v>385</v>
      </c>
      <c r="E978" s="35">
        <f t="shared" si="126"/>
        <v>4.17222059668173</v>
      </c>
      <c r="F978" s="35">
        <f t="shared" si="128"/>
        <v>0.24542474098127823</v>
      </c>
      <c r="H978" s="36">
        <v>45</v>
      </c>
      <c r="I978" s="36">
        <v>41</v>
      </c>
      <c r="J978" s="36">
        <v>42</v>
      </c>
      <c r="K978" s="36">
        <v>40</v>
      </c>
      <c r="L978" s="36">
        <v>40</v>
      </c>
      <c r="M978" s="36">
        <v>40</v>
      </c>
      <c r="N978" s="36">
        <v>43</v>
      </c>
      <c r="O978" s="36">
        <v>43</v>
      </c>
      <c r="P978" s="36">
        <v>34</v>
      </c>
      <c r="Q978" s="36">
        <v>50</v>
      </c>
    </row>
    <row r="979" spans="1:17" ht="11.25">
      <c r="A979" s="25">
        <v>5</v>
      </c>
      <c r="B979" s="34">
        <v>15</v>
      </c>
      <c r="C979" s="34">
        <f t="shared" si="127"/>
        <v>38.1</v>
      </c>
      <c r="D979" s="25">
        <v>354</v>
      </c>
      <c r="E979" s="35">
        <f t="shared" si="126"/>
        <v>3.83627556162424</v>
      </c>
      <c r="F979" s="35">
        <f t="shared" si="128"/>
        <v>0.2557517041082827</v>
      </c>
      <c r="H979" s="36">
        <v>40</v>
      </c>
      <c r="I979" s="36">
        <v>39</v>
      </c>
      <c r="J979" s="36">
        <v>43</v>
      </c>
      <c r="K979" s="36">
        <v>46</v>
      </c>
      <c r="L979" s="36">
        <v>39</v>
      </c>
      <c r="M979" s="36">
        <v>43</v>
      </c>
      <c r="N979" s="36">
        <v>43</v>
      </c>
      <c r="O979" s="36">
        <v>46</v>
      </c>
      <c r="P979" s="36">
        <v>35</v>
      </c>
      <c r="Q979" s="36">
        <v>37</v>
      </c>
    </row>
    <row r="980" spans="1:12" ht="11.25">
      <c r="A980" s="25">
        <v>6</v>
      </c>
      <c r="B980" s="34">
        <v>16.5</v>
      </c>
      <c r="C980" s="34">
        <f t="shared" si="127"/>
        <v>41.910000000000004</v>
      </c>
      <c r="D980" s="25">
        <v>424</v>
      </c>
      <c r="E980" s="35">
        <f t="shared" si="126"/>
        <v>4.594861124657282</v>
      </c>
      <c r="F980" s="35">
        <f t="shared" si="128"/>
        <v>0.278476431797411</v>
      </c>
      <c r="H980" s="36"/>
      <c r="I980" s="36"/>
      <c r="J980" s="36"/>
      <c r="K980" s="36"/>
      <c r="L980" s="36"/>
    </row>
    <row r="981" spans="1:12" ht="11.25">
      <c r="A981" s="25">
        <v>7</v>
      </c>
      <c r="B981" s="34">
        <v>18</v>
      </c>
      <c r="C981" s="34">
        <f t="shared" si="127"/>
        <v>45.72</v>
      </c>
      <c r="D981" s="25">
        <v>384</v>
      </c>
      <c r="E981" s="35">
        <f t="shared" si="126"/>
        <v>4.1613836600669725</v>
      </c>
      <c r="F981" s="35">
        <f t="shared" si="128"/>
        <v>0.2311879811148318</v>
      </c>
      <c r="H981" s="36"/>
      <c r="I981" s="36"/>
      <c r="J981" s="36"/>
      <c r="K981" s="36"/>
      <c r="L981" s="36"/>
    </row>
    <row r="982" spans="1:12" ht="11.25">
      <c r="A982" s="25">
        <v>8</v>
      </c>
      <c r="B982" s="34">
        <v>17</v>
      </c>
      <c r="C982" s="34">
        <f t="shared" si="127"/>
        <v>43.18</v>
      </c>
      <c r="D982" s="25">
        <v>375</v>
      </c>
      <c r="E982" s="35">
        <f t="shared" si="126"/>
        <v>4.063851230534152</v>
      </c>
      <c r="F982" s="35">
        <f t="shared" si="128"/>
        <v>0.2390500723843619</v>
      </c>
      <c r="H982" s="36"/>
      <c r="I982" s="36"/>
      <c r="J982" s="36"/>
      <c r="K982" s="36"/>
      <c r="L982" s="36"/>
    </row>
    <row r="983" spans="1:12" ht="11.25">
      <c r="A983" s="25">
        <v>9</v>
      </c>
      <c r="B983" s="34">
        <v>15</v>
      </c>
      <c r="C983" s="34">
        <f t="shared" si="127"/>
        <v>38.1</v>
      </c>
      <c r="D983" s="25">
        <v>338</v>
      </c>
      <c r="E983" s="35">
        <f t="shared" si="126"/>
        <v>3.6628845757881163</v>
      </c>
      <c r="F983" s="35">
        <f t="shared" si="128"/>
        <v>0.24419230505254108</v>
      </c>
      <c r="H983" s="36"/>
      <c r="I983" s="36"/>
      <c r="J983" s="36"/>
      <c r="K983" s="36"/>
      <c r="L983" s="36"/>
    </row>
    <row r="984" spans="1:12" ht="11.25">
      <c r="A984" s="25">
        <v>10</v>
      </c>
      <c r="B984" s="34">
        <v>17</v>
      </c>
      <c r="C984" s="34">
        <f t="shared" si="127"/>
        <v>43.18</v>
      </c>
      <c r="D984" s="25">
        <v>520</v>
      </c>
      <c r="E984" s="35">
        <f t="shared" si="126"/>
        <v>5.635207039674025</v>
      </c>
      <c r="F984" s="35">
        <f t="shared" si="128"/>
        <v>0.3314827670396485</v>
      </c>
      <c r="H984" s="36"/>
      <c r="I984" s="36"/>
      <c r="J984" s="36"/>
      <c r="K984" s="36"/>
      <c r="L984" s="36"/>
    </row>
    <row r="985" spans="1:12" ht="11.25">
      <c r="A985" s="19" t="s">
        <v>20</v>
      </c>
      <c r="B985" s="37">
        <f>AVERAGE(B975:B984)</f>
        <v>16.95</v>
      </c>
      <c r="C985" s="37">
        <f>AVERAGE(C975:C983)</f>
        <v>43.0388888888889</v>
      </c>
      <c r="D985" s="38">
        <f>AVERAGE(D975:D984)</f>
        <v>395.9</v>
      </c>
      <c r="E985" s="39">
        <f>AVERAGE(E975:E984)</f>
        <v>4.290343205782589</v>
      </c>
      <c r="F985" s="39">
        <f>AVERAGE(F975:F984)</f>
        <v>0.253460109875313</v>
      </c>
      <c r="H985" s="27" t="s">
        <v>21</v>
      </c>
      <c r="I985" s="27"/>
      <c r="J985" s="27"/>
      <c r="K985" s="34">
        <f>AVERAGE(H975:Q979)</f>
        <v>40.76</v>
      </c>
      <c r="L985" s="34"/>
    </row>
    <row r="988" spans="1:3" ht="11.25">
      <c r="A988" s="19" t="s">
        <v>73</v>
      </c>
      <c r="C988" s="20" t="s">
        <v>94</v>
      </c>
    </row>
    <row r="989" spans="1:7" ht="11.25">
      <c r="A989" s="19" t="s">
        <v>71</v>
      </c>
      <c r="C989" s="21" t="s">
        <v>95</v>
      </c>
      <c r="F989" s="19" t="s">
        <v>74</v>
      </c>
      <c r="G989" s="3">
        <v>36640</v>
      </c>
    </row>
    <row r="990" spans="1:7" ht="11.25">
      <c r="A990" s="19" t="s">
        <v>72</v>
      </c>
      <c r="C990" s="21" t="s">
        <v>96</v>
      </c>
      <c r="F990" s="19" t="s">
        <v>75</v>
      </c>
      <c r="G990" s="4" t="s">
        <v>55</v>
      </c>
    </row>
    <row r="992" spans="1:7" ht="11.25">
      <c r="A992" s="33"/>
      <c r="D992" s="65" t="s">
        <v>15</v>
      </c>
      <c r="E992" s="65"/>
      <c r="F992" s="37">
        <f>K1004*F1004</f>
        <v>6.521741194283233</v>
      </c>
      <c r="G992" s="29" t="s">
        <v>11</v>
      </c>
    </row>
    <row r="993" spans="1:12" ht="11.25">
      <c r="A993" s="3"/>
      <c r="B993" s="4" t="s">
        <v>16</v>
      </c>
      <c r="C993" s="4" t="s">
        <v>45</v>
      </c>
      <c r="D993" s="4" t="s">
        <v>17</v>
      </c>
      <c r="E993" s="24" t="s">
        <v>170</v>
      </c>
      <c r="F993" s="26" t="s">
        <v>50</v>
      </c>
      <c r="H993" s="27" t="s">
        <v>19</v>
      </c>
      <c r="I993" s="27"/>
      <c r="J993" s="27"/>
      <c r="K993" s="27"/>
      <c r="L993" s="27"/>
    </row>
    <row r="994" spans="1:17" ht="11.25">
      <c r="A994" s="25">
        <v>1</v>
      </c>
      <c r="B994" s="34">
        <v>11</v>
      </c>
      <c r="C994" s="34">
        <f>B994*2.54</f>
        <v>27.94</v>
      </c>
      <c r="D994" s="25">
        <v>403</v>
      </c>
      <c r="E994" s="35">
        <f aca="true" t="shared" si="129" ref="E994:E1003">D994/92.277</f>
        <v>4.3672854557473695</v>
      </c>
      <c r="F994" s="35">
        <f>E994/B994</f>
        <v>0.3970259505224881</v>
      </c>
      <c r="H994" s="36">
        <v>30</v>
      </c>
      <c r="I994" s="36">
        <v>14</v>
      </c>
      <c r="J994" s="36">
        <v>24</v>
      </c>
      <c r="K994" s="36">
        <v>14</v>
      </c>
      <c r="L994" s="36">
        <v>36</v>
      </c>
      <c r="M994" s="36">
        <v>39</v>
      </c>
      <c r="N994" s="36">
        <v>43</v>
      </c>
      <c r="O994" s="36">
        <v>45</v>
      </c>
      <c r="P994" s="36">
        <v>31</v>
      </c>
      <c r="Q994" s="36">
        <v>39</v>
      </c>
    </row>
    <row r="995" spans="1:17" ht="11.25">
      <c r="A995" s="25">
        <v>2</v>
      </c>
      <c r="B995" s="34">
        <v>8</v>
      </c>
      <c r="C995" s="34">
        <f aca="true" t="shared" si="130" ref="C995:C1003">B995*2.54</f>
        <v>20.32</v>
      </c>
      <c r="D995" s="25">
        <v>161</v>
      </c>
      <c r="E995" s="35">
        <f t="shared" si="129"/>
        <v>1.7447467949759963</v>
      </c>
      <c r="F995" s="35">
        <f aca="true" t="shared" si="131" ref="F995:F1003">E995/B995</f>
        <v>0.21809334937199953</v>
      </c>
      <c r="H995" s="36">
        <v>24</v>
      </c>
      <c r="I995" s="36">
        <v>15</v>
      </c>
      <c r="J995" s="36">
        <v>15</v>
      </c>
      <c r="K995" s="36">
        <v>18</v>
      </c>
      <c r="L995" s="36">
        <v>30</v>
      </c>
      <c r="M995" s="36">
        <v>33</v>
      </c>
      <c r="N995" s="36">
        <v>28</v>
      </c>
      <c r="O995" s="36">
        <v>33</v>
      </c>
      <c r="P995" s="36">
        <v>26</v>
      </c>
      <c r="Q995" s="36">
        <v>48</v>
      </c>
    </row>
    <row r="996" spans="1:17" ht="11.25">
      <c r="A996" s="25">
        <v>3</v>
      </c>
      <c r="B996" s="34">
        <v>9</v>
      </c>
      <c r="C996" s="34">
        <f t="shared" si="130"/>
        <v>22.86</v>
      </c>
      <c r="D996" s="25">
        <v>258</v>
      </c>
      <c r="E996" s="35">
        <f t="shared" si="129"/>
        <v>2.795929646607497</v>
      </c>
      <c r="F996" s="35">
        <f t="shared" si="131"/>
        <v>0.31065884962305523</v>
      </c>
      <c r="H996" s="36">
        <v>26</v>
      </c>
      <c r="I996" s="36">
        <v>23</v>
      </c>
      <c r="J996" s="36">
        <v>23</v>
      </c>
      <c r="K996" s="36">
        <v>23</v>
      </c>
      <c r="L996" s="36">
        <v>39</v>
      </c>
      <c r="M996" s="36">
        <v>31</v>
      </c>
      <c r="N996" s="36">
        <v>27</v>
      </c>
      <c r="O996" s="36">
        <v>26</v>
      </c>
      <c r="P996" s="36">
        <v>34</v>
      </c>
      <c r="Q996" s="36">
        <v>40</v>
      </c>
    </row>
    <row r="997" spans="1:17" ht="11.25">
      <c r="A997" s="25">
        <v>4</v>
      </c>
      <c r="B997" s="34">
        <v>8.5</v>
      </c>
      <c r="C997" s="34">
        <f t="shared" si="130"/>
        <v>21.59</v>
      </c>
      <c r="D997" s="25">
        <v>158</v>
      </c>
      <c r="E997" s="35">
        <f t="shared" si="129"/>
        <v>1.712235985131723</v>
      </c>
      <c r="F997" s="35">
        <f t="shared" si="131"/>
        <v>0.20143952766255566</v>
      </c>
      <c r="H997" s="36">
        <v>9</v>
      </c>
      <c r="I997" s="36">
        <v>18</v>
      </c>
      <c r="J997" s="36">
        <v>18</v>
      </c>
      <c r="K997" s="36">
        <v>24</v>
      </c>
      <c r="L997" s="36">
        <v>42</v>
      </c>
      <c r="M997" s="36">
        <v>38</v>
      </c>
      <c r="N997" s="36">
        <v>8</v>
      </c>
      <c r="O997" s="36">
        <v>27</v>
      </c>
      <c r="P997" s="36">
        <v>29</v>
      </c>
      <c r="Q997" s="36">
        <v>28</v>
      </c>
    </row>
    <row r="998" spans="1:17" ht="11.25">
      <c r="A998" s="25">
        <v>5</v>
      </c>
      <c r="B998" s="34">
        <v>10</v>
      </c>
      <c r="C998" s="34">
        <f t="shared" si="130"/>
        <v>25.4</v>
      </c>
      <c r="D998" s="25">
        <v>234</v>
      </c>
      <c r="E998" s="35">
        <f t="shared" si="129"/>
        <v>2.535843167853311</v>
      </c>
      <c r="F998" s="35">
        <f t="shared" si="131"/>
        <v>0.2535843167853311</v>
      </c>
      <c r="H998" s="36">
        <v>14</v>
      </c>
      <c r="I998" s="36">
        <v>15</v>
      </c>
      <c r="J998" s="36">
        <v>9</v>
      </c>
      <c r="K998" s="36">
        <v>28</v>
      </c>
      <c r="L998" s="36">
        <v>47</v>
      </c>
      <c r="M998" s="36">
        <v>50</v>
      </c>
      <c r="N998" s="36">
        <v>22</v>
      </c>
      <c r="O998" s="36">
        <v>20</v>
      </c>
      <c r="P998" s="36">
        <v>35</v>
      </c>
      <c r="Q998" s="36">
        <v>37</v>
      </c>
    </row>
    <row r="999" spans="1:12" ht="11.25">
      <c r="A999" s="25">
        <v>6</v>
      </c>
      <c r="B999" s="34">
        <v>10.5</v>
      </c>
      <c r="C999" s="34">
        <f t="shared" si="130"/>
        <v>26.67</v>
      </c>
      <c r="D999" s="25">
        <v>216</v>
      </c>
      <c r="E999" s="35">
        <f t="shared" si="129"/>
        <v>2.3407783087876717</v>
      </c>
      <c r="F999" s="35">
        <f t="shared" si="131"/>
        <v>0.22293126750358777</v>
      </c>
      <c r="H999" s="36"/>
      <c r="I999" s="36"/>
      <c r="J999" s="36"/>
      <c r="K999" s="36"/>
      <c r="L999" s="36"/>
    </row>
    <row r="1000" spans="1:12" ht="11.25">
      <c r="A1000" s="25">
        <v>7</v>
      </c>
      <c r="B1000" s="34">
        <v>11</v>
      </c>
      <c r="C1000" s="34">
        <f t="shared" si="130"/>
        <v>27.94</v>
      </c>
      <c r="D1000" s="25">
        <v>202</v>
      </c>
      <c r="E1000" s="35">
        <f t="shared" si="129"/>
        <v>2.1890611961810635</v>
      </c>
      <c r="F1000" s="35">
        <f t="shared" si="131"/>
        <v>0.1990055632891876</v>
      </c>
      <c r="H1000" s="36"/>
      <c r="I1000" s="36"/>
      <c r="J1000" s="36"/>
      <c r="K1000" s="36"/>
      <c r="L1000" s="36"/>
    </row>
    <row r="1001" spans="1:12" ht="11.25">
      <c r="A1001" s="25">
        <v>8</v>
      </c>
      <c r="B1001" s="34">
        <v>9</v>
      </c>
      <c r="C1001" s="34">
        <f t="shared" si="130"/>
        <v>22.86</v>
      </c>
      <c r="D1001" s="25">
        <v>132</v>
      </c>
      <c r="E1001" s="35">
        <f t="shared" si="129"/>
        <v>1.4304756331480217</v>
      </c>
      <c r="F1001" s="35">
        <f t="shared" si="131"/>
        <v>0.15894173701644687</v>
      </c>
      <c r="H1001" s="36"/>
      <c r="I1001" s="36"/>
      <c r="J1001" s="36"/>
      <c r="K1001" s="36"/>
      <c r="L1001" s="36"/>
    </row>
    <row r="1002" spans="1:12" ht="11.25">
      <c r="A1002" s="25">
        <v>9</v>
      </c>
      <c r="B1002" s="34">
        <v>20</v>
      </c>
      <c r="C1002" s="34">
        <f t="shared" si="130"/>
        <v>50.8</v>
      </c>
      <c r="D1002" s="25">
        <v>419</v>
      </c>
      <c r="E1002" s="35">
        <f t="shared" si="129"/>
        <v>4.540676441583493</v>
      </c>
      <c r="F1002" s="35">
        <f t="shared" si="131"/>
        <v>0.22703382207917464</v>
      </c>
      <c r="H1002" s="36"/>
      <c r="I1002" s="36"/>
      <c r="J1002" s="36"/>
      <c r="K1002" s="36"/>
      <c r="L1002" s="36"/>
    </row>
    <row r="1003" spans="1:12" ht="11.25">
      <c r="A1003" s="25">
        <v>10</v>
      </c>
      <c r="B1003" s="34">
        <v>15</v>
      </c>
      <c r="C1003" s="34">
        <f t="shared" si="130"/>
        <v>38.1</v>
      </c>
      <c r="D1003" s="25">
        <v>206</v>
      </c>
      <c r="E1003" s="35">
        <f t="shared" si="129"/>
        <v>2.2324089426400944</v>
      </c>
      <c r="F1003" s="35">
        <f t="shared" si="131"/>
        <v>0.14882726284267295</v>
      </c>
      <c r="H1003" s="36"/>
      <c r="I1003" s="36"/>
      <c r="J1003" s="36"/>
      <c r="K1003" s="36"/>
      <c r="L1003" s="36"/>
    </row>
    <row r="1004" spans="1:12" ht="11.25">
      <c r="A1004" s="19" t="s">
        <v>20</v>
      </c>
      <c r="B1004" s="37">
        <f>AVERAGE(B994:B1003)</f>
        <v>11.2</v>
      </c>
      <c r="C1004" s="37">
        <f>AVERAGE(C994:C1002)</f>
        <v>27.37555555555556</v>
      </c>
      <c r="D1004" s="38">
        <f>AVERAGE(D994:D1003)</f>
        <v>238.9</v>
      </c>
      <c r="E1004" s="39">
        <f>AVERAGE(E994:E1003)</f>
        <v>2.588944157265624</v>
      </c>
      <c r="F1004" s="39">
        <f>AVERAGE(F994:F1003)</f>
        <v>0.23375416466964993</v>
      </c>
      <c r="H1004" s="27" t="s">
        <v>21</v>
      </c>
      <c r="I1004" s="27"/>
      <c r="J1004" s="27"/>
      <c r="K1004" s="34">
        <f>AVERAGE(H994:Q998)</f>
        <v>27.9</v>
      </c>
      <c r="L1004" s="34"/>
    </row>
    <row r="1007" spans="1:3" ht="11.25">
      <c r="A1007" s="19" t="s">
        <v>73</v>
      </c>
      <c r="C1007" s="20" t="s">
        <v>97</v>
      </c>
    </row>
    <row r="1008" spans="1:7" ht="11.25">
      <c r="A1008" s="19" t="s">
        <v>71</v>
      </c>
      <c r="C1008" s="21" t="s">
        <v>121</v>
      </c>
      <c r="F1008" s="19" t="s">
        <v>74</v>
      </c>
      <c r="G1008" s="3">
        <v>36640</v>
      </c>
    </row>
    <row r="1009" spans="1:7" ht="11.25">
      <c r="A1009" s="19" t="s">
        <v>72</v>
      </c>
      <c r="C1009" s="21" t="s">
        <v>122</v>
      </c>
      <c r="F1009" s="19" t="s">
        <v>75</v>
      </c>
      <c r="G1009" s="4" t="s">
        <v>55</v>
      </c>
    </row>
    <row r="1011" spans="1:7" ht="11.25">
      <c r="A1011" s="33"/>
      <c r="D1011" s="65" t="s">
        <v>15</v>
      </c>
      <c r="E1011" s="65"/>
      <c r="F1011" s="37">
        <f>K1023*F1023</f>
        <v>8.153636398026201</v>
      </c>
      <c r="G1011" s="29" t="s">
        <v>11</v>
      </c>
    </row>
    <row r="1012" spans="1:12" ht="11.25">
      <c r="A1012" s="3"/>
      <c r="B1012" s="4" t="s">
        <v>16</v>
      </c>
      <c r="C1012" s="4" t="s">
        <v>45</v>
      </c>
      <c r="D1012" s="4" t="s">
        <v>17</v>
      </c>
      <c r="E1012" s="24" t="s">
        <v>170</v>
      </c>
      <c r="F1012" s="26" t="s">
        <v>50</v>
      </c>
      <c r="H1012" s="27" t="s">
        <v>19</v>
      </c>
      <c r="I1012" s="27"/>
      <c r="J1012" s="27"/>
      <c r="K1012" s="27"/>
      <c r="L1012" s="27"/>
    </row>
    <row r="1013" spans="1:17" ht="11.25">
      <c r="A1013" s="25">
        <v>1</v>
      </c>
      <c r="B1013" s="34">
        <v>15.5</v>
      </c>
      <c r="C1013" s="34">
        <f>B1013*2.54</f>
        <v>39.37</v>
      </c>
      <c r="D1013" s="25">
        <v>346</v>
      </c>
      <c r="E1013" s="35">
        <f aca="true" t="shared" si="132" ref="E1013:E1022">D1013/92.277</f>
        <v>3.749580068706178</v>
      </c>
      <c r="F1013" s="35">
        <f>E1013/B1013</f>
        <v>0.24190839152943083</v>
      </c>
      <c r="H1013" s="36">
        <v>42</v>
      </c>
      <c r="I1013" s="36">
        <v>44</v>
      </c>
      <c r="J1013" s="36">
        <v>31</v>
      </c>
      <c r="K1013" s="36">
        <v>55</v>
      </c>
      <c r="L1013" s="36">
        <v>44</v>
      </c>
      <c r="M1013" s="36">
        <v>18</v>
      </c>
      <c r="N1013" s="36">
        <v>47</v>
      </c>
      <c r="O1013" s="36">
        <v>34</v>
      </c>
      <c r="P1013" s="36">
        <v>16</v>
      </c>
      <c r="Q1013" s="36">
        <v>30</v>
      </c>
    </row>
    <row r="1014" spans="1:17" ht="11.25">
      <c r="A1014" s="25">
        <v>2</v>
      </c>
      <c r="B1014" s="34">
        <v>16</v>
      </c>
      <c r="C1014" s="34">
        <f aca="true" t="shared" si="133" ref="C1014:C1022">B1014*2.54</f>
        <v>40.64</v>
      </c>
      <c r="D1014" s="25">
        <v>371</v>
      </c>
      <c r="E1014" s="35">
        <f t="shared" si="132"/>
        <v>4.020503484075122</v>
      </c>
      <c r="F1014" s="35">
        <f aca="true" t="shared" si="134" ref="F1014:F1022">E1014/B1014</f>
        <v>0.2512814677546951</v>
      </c>
      <c r="H1014" s="36">
        <v>37</v>
      </c>
      <c r="I1014" s="36">
        <v>41</v>
      </c>
      <c r="J1014" s="36">
        <v>45</v>
      </c>
      <c r="K1014" s="36">
        <v>47</v>
      </c>
      <c r="L1014" s="36">
        <v>46</v>
      </c>
      <c r="M1014" s="36">
        <v>24</v>
      </c>
      <c r="N1014" s="36">
        <v>34</v>
      </c>
      <c r="O1014" s="36">
        <v>36</v>
      </c>
      <c r="P1014" s="36">
        <v>22</v>
      </c>
      <c r="Q1014" s="36">
        <v>33</v>
      </c>
    </row>
    <row r="1015" spans="1:17" ht="11.25">
      <c r="A1015" s="25">
        <v>3</v>
      </c>
      <c r="B1015" s="34">
        <v>16</v>
      </c>
      <c r="C1015" s="34">
        <f t="shared" si="133"/>
        <v>40.64</v>
      </c>
      <c r="D1015" s="25">
        <v>348</v>
      </c>
      <c r="E1015" s="35">
        <f t="shared" si="132"/>
        <v>3.7712539419356936</v>
      </c>
      <c r="F1015" s="35">
        <f t="shared" si="134"/>
        <v>0.23570337137098085</v>
      </c>
      <c r="H1015" s="36">
        <v>35</v>
      </c>
      <c r="I1015" s="36">
        <v>34</v>
      </c>
      <c r="J1015" s="36">
        <v>49</v>
      </c>
      <c r="K1015" s="36">
        <v>36</v>
      </c>
      <c r="L1015" s="36">
        <v>30</v>
      </c>
      <c r="M1015" s="36">
        <v>40</v>
      </c>
      <c r="N1015" s="36">
        <v>41</v>
      </c>
      <c r="O1015" s="36">
        <v>42</v>
      </c>
      <c r="P1015" s="36">
        <v>15</v>
      </c>
      <c r="Q1015" s="36">
        <v>26</v>
      </c>
    </row>
    <row r="1016" spans="1:17" ht="11.25">
      <c r="A1016" s="25">
        <v>4</v>
      </c>
      <c r="B1016" s="34">
        <v>13</v>
      </c>
      <c r="C1016" s="34">
        <f t="shared" si="133"/>
        <v>33.02</v>
      </c>
      <c r="D1016" s="25">
        <v>231</v>
      </c>
      <c r="E1016" s="35">
        <f t="shared" si="132"/>
        <v>2.503332358009038</v>
      </c>
      <c r="F1016" s="35">
        <f t="shared" si="134"/>
        <v>0.19256402753915675</v>
      </c>
      <c r="H1016" s="36">
        <v>44</v>
      </c>
      <c r="I1016" s="36">
        <v>42</v>
      </c>
      <c r="J1016" s="36">
        <v>51</v>
      </c>
      <c r="K1016" s="36">
        <v>30</v>
      </c>
      <c r="L1016" s="36">
        <v>26</v>
      </c>
      <c r="M1016" s="36">
        <v>47</v>
      </c>
      <c r="N1016" s="36">
        <v>28</v>
      </c>
      <c r="O1016" s="36">
        <v>20</v>
      </c>
      <c r="P1016" s="36">
        <v>26</v>
      </c>
      <c r="Q1016" s="36">
        <v>28</v>
      </c>
    </row>
    <row r="1017" spans="1:17" ht="11.25">
      <c r="A1017" s="25">
        <v>5</v>
      </c>
      <c r="B1017" s="34">
        <v>12.5</v>
      </c>
      <c r="C1017" s="34">
        <f t="shared" si="133"/>
        <v>31.75</v>
      </c>
      <c r="D1017" s="25">
        <v>324</v>
      </c>
      <c r="E1017" s="35">
        <f t="shared" si="132"/>
        <v>3.5111674631815077</v>
      </c>
      <c r="F1017" s="35">
        <f t="shared" si="134"/>
        <v>0.2808933970545206</v>
      </c>
      <c r="H1017" s="36">
        <v>44</v>
      </c>
      <c r="I1017" s="36">
        <v>39</v>
      </c>
      <c r="J1017" s="36">
        <v>45</v>
      </c>
      <c r="K1017" s="36">
        <v>42</v>
      </c>
      <c r="L1017" s="36">
        <v>29</v>
      </c>
      <c r="M1017" s="36">
        <v>46</v>
      </c>
      <c r="N1017" s="36">
        <v>31</v>
      </c>
      <c r="O1017" s="36">
        <v>23</v>
      </c>
      <c r="P1017" s="36">
        <v>26</v>
      </c>
      <c r="Q1017" s="36">
        <v>34</v>
      </c>
    </row>
    <row r="1018" spans="1:12" ht="11.25">
      <c r="A1018" s="25">
        <v>6</v>
      </c>
      <c r="B1018" s="34">
        <v>15</v>
      </c>
      <c r="C1018" s="34">
        <f t="shared" si="133"/>
        <v>38.1</v>
      </c>
      <c r="D1018" s="25">
        <v>350</v>
      </c>
      <c r="E1018" s="35">
        <f t="shared" si="132"/>
        <v>3.7929278151652093</v>
      </c>
      <c r="F1018" s="35">
        <f t="shared" si="134"/>
        <v>0.25286185434434727</v>
      </c>
      <c r="H1018" s="36"/>
      <c r="I1018" s="36"/>
      <c r="J1018" s="36"/>
      <c r="K1018" s="36"/>
      <c r="L1018" s="36"/>
    </row>
    <row r="1019" spans="1:12" ht="11.25">
      <c r="A1019" s="25">
        <v>7</v>
      </c>
      <c r="B1019" s="34">
        <v>18</v>
      </c>
      <c r="C1019" s="34">
        <f t="shared" si="133"/>
        <v>45.72</v>
      </c>
      <c r="D1019" s="25">
        <v>379</v>
      </c>
      <c r="E1019" s="35">
        <f t="shared" si="132"/>
        <v>4.107198976993184</v>
      </c>
      <c r="F1019" s="35">
        <f t="shared" si="134"/>
        <v>0.22817772094406574</v>
      </c>
      <c r="H1019" s="36"/>
      <c r="I1019" s="36"/>
      <c r="J1019" s="36"/>
      <c r="K1019" s="36"/>
      <c r="L1019" s="36"/>
    </row>
    <row r="1020" spans="1:12" ht="11.25">
      <c r="A1020" s="25">
        <v>8</v>
      </c>
      <c r="B1020" s="34">
        <v>14</v>
      </c>
      <c r="C1020" s="34">
        <f t="shared" si="133"/>
        <v>35.56</v>
      </c>
      <c r="D1020" s="25">
        <v>255</v>
      </c>
      <c r="E1020" s="35">
        <f t="shared" si="132"/>
        <v>2.7634188367632238</v>
      </c>
      <c r="F1020" s="35">
        <f t="shared" si="134"/>
        <v>0.1973870597688017</v>
      </c>
      <c r="H1020" s="36"/>
      <c r="I1020" s="36"/>
      <c r="J1020" s="36"/>
      <c r="K1020" s="36"/>
      <c r="L1020" s="36"/>
    </row>
    <row r="1021" spans="1:12" ht="11.25">
      <c r="A1021" s="25">
        <v>9</v>
      </c>
      <c r="B1021" s="34">
        <v>10.5</v>
      </c>
      <c r="C1021" s="34">
        <f t="shared" si="133"/>
        <v>26.67</v>
      </c>
      <c r="D1021" s="25">
        <v>236</v>
      </c>
      <c r="E1021" s="35">
        <f t="shared" si="132"/>
        <v>2.5575170410828267</v>
      </c>
      <c r="F1021" s="35">
        <f t="shared" si="134"/>
        <v>0.24357305153169778</v>
      </c>
      <c r="H1021" s="36"/>
      <c r="I1021" s="36"/>
      <c r="J1021" s="36"/>
      <c r="K1021" s="36"/>
      <c r="L1021" s="36"/>
    </row>
    <row r="1022" spans="1:12" ht="11.25">
      <c r="A1022" s="25">
        <v>10</v>
      </c>
      <c r="B1022" s="34">
        <v>11.5</v>
      </c>
      <c r="C1022" s="34">
        <f t="shared" si="133"/>
        <v>29.21</v>
      </c>
      <c r="D1022" s="25">
        <v>183</v>
      </c>
      <c r="E1022" s="35">
        <f t="shared" si="132"/>
        <v>1.9831594005006665</v>
      </c>
      <c r="F1022" s="35">
        <f t="shared" si="134"/>
        <v>0.1724486435217971</v>
      </c>
      <c r="H1022" s="36"/>
      <c r="I1022" s="36"/>
      <c r="J1022" s="36"/>
      <c r="K1022" s="36"/>
      <c r="L1022" s="36"/>
    </row>
    <row r="1023" spans="1:12" ht="11.25">
      <c r="A1023" s="19" t="s">
        <v>20</v>
      </c>
      <c r="B1023" s="37">
        <f>AVERAGE(B1013:B1022)</f>
        <v>14.2</v>
      </c>
      <c r="C1023" s="37">
        <f>AVERAGE(C1013:C1021)</f>
        <v>36.830000000000005</v>
      </c>
      <c r="D1023" s="38">
        <f>AVERAGE(D1013:D1022)</f>
        <v>302.3</v>
      </c>
      <c r="E1023" s="39">
        <f>AVERAGE(E1013:E1022)</f>
        <v>3.2760059386412648</v>
      </c>
      <c r="F1023" s="39">
        <f>AVERAGE(F1013:F1022)</f>
        <v>0.22967989853594933</v>
      </c>
      <c r="H1023" s="27" t="s">
        <v>21</v>
      </c>
      <c r="I1023" s="27"/>
      <c r="J1023" s="27"/>
      <c r="K1023" s="34">
        <f>AVERAGE(H1013:Q1017)</f>
        <v>35.5</v>
      </c>
      <c r="L1023" s="34"/>
    </row>
    <row r="1026" spans="1:3" ht="11.25">
      <c r="A1026" s="19" t="s">
        <v>73</v>
      </c>
      <c r="C1026" s="19" t="s">
        <v>58</v>
      </c>
    </row>
    <row r="1027" spans="1:7" ht="11.25">
      <c r="A1027" s="19" t="s">
        <v>71</v>
      </c>
      <c r="C1027" s="21" t="s">
        <v>100</v>
      </c>
      <c r="F1027" s="19" t="s">
        <v>74</v>
      </c>
      <c r="G1027" s="3">
        <v>36636</v>
      </c>
    </row>
    <row r="1028" spans="1:7" ht="11.25">
      <c r="A1028" s="19" t="s">
        <v>72</v>
      </c>
      <c r="C1028" s="21" t="s">
        <v>101</v>
      </c>
      <c r="F1028" s="19" t="s">
        <v>75</v>
      </c>
      <c r="G1028" s="4" t="s">
        <v>55</v>
      </c>
    </row>
    <row r="1030" spans="1:6" ht="11.25">
      <c r="A1030" s="33">
        <v>36636</v>
      </c>
      <c r="B1030" s="4" t="s">
        <v>52</v>
      </c>
      <c r="D1030" s="65" t="s">
        <v>15</v>
      </c>
      <c r="E1030" s="65"/>
      <c r="F1030" s="37">
        <f>K1042*F1042</f>
        <v>12.259314573993032</v>
      </c>
    </row>
    <row r="1031" spans="1:12" ht="11.25">
      <c r="A1031" s="3"/>
      <c r="B1031" s="4" t="s">
        <v>16</v>
      </c>
      <c r="D1031" s="4" t="s">
        <v>17</v>
      </c>
      <c r="E1031" s="24" t="s">
        <v>170</v>
      </c>
      <c r="F1031" s="26" t="s">
        <v>50</v>
      </c>
      <c r="H1031" s="27" t="s">
        <v>19</v>
      </c>
      <c r="I1031" s="27"/>
      <c r="J1031" s="27"/>
      <c r="K1031" s="27"/>
      <c r="L1031" s="27"/>
    </row>
    <row r="1032" spans="1:17" ht="11.25">
      <c r="A1032" s="25">
        <v>1</v>
      </c>
      <c r="B1032" s="34">
        <v>20</v>
      </c>
      <c r="C1032" s="34">
        <f>B1032*2.54</f>
        <v>50.8</v>
      </c>
      <c r="D1032" s="25">
        <v>631</v>
      </c>
      <c r="E1032" s="35">
        <f aca="true" t="shared" si="135" ref="E1032:E1041">D1032/92.277</f>
        <v>6.838107003912134</v>
      </c>
      <c r="F1032" s="35">
        <f>E1032/B1032</f>
        <v>0.3419053501956067</v>
      </c>
      <c r="H1032" s="36">
        <v>36</v>
      </c>
      <c r="I1032" s="36">
        <v>53</v>
      </c>
      <c r="J1032" s="36">
        <v>37</v>
      </c>
      <c r="K1032" s="36">
        <v>39</v>
      </c>
      <c r="L1032" s="36">
        <v>43</v>
      </c>
      <c r="M1032" s="36">
        <v>32</v>
      </c>
      <c r="N1032" s="36">
        <v>25</v>
      </c>
      <c r="O1032" s="36">
        <v>56</v>
      </c>
      <c r="P1032" s="36">
        <v>32</v>
      </c>
      <c r="Q1032" s="36">
        <v>19</v>
      </c>
    </row>
    <row r="1033" spans="1:17" ht="11.25">
      <c r="A1033" s="25">
        <v>2</v>
      </c>
      <c r="B1033" s="34">
        <v>18.5</v>
      </c>
      <c r="C1033" s="34">
        <f aca="true" t="shared" si="136" ref="C1033:C1041">B1033*2.54</f>
        <v>46.99</v>
      </c>
      <c r="D1033" s="25">
        <v>554</v>
      </c>
      <c r="E1033" s="35">
        <f t="shared" si="135"/>
        <v>6.003662884575788</v>
      </c>
      <c r="F1033" s="35">
        <f aca="true" t="shared" si="137" ref="F1033:F1041">E1033/B1033</f>
        <v>0.32452231808517773</v>
      </c>
      <c r="H1033" s="36">
        <v>39</v>
      </c>
      <c r="I1033" s="36">
        <v>56</v>
      </c>
      <c r="J1033" s="36">
        <v>25</v>
      </c>
      <c r="K1033" s="36">
        <v>36</v>
      </c>
      <c r="L1033" s="36">
        <v>38</v>
      </c>
      <c r="M1033" s="36">
        <v>28</v>
      </c>
      <c r="N1033" s="36">
        <v>31</v>
      </c>
      <c r="O1033" s="36">
        <v>46</v>
      </c>
      <c r="P1033" s="36">
        <v>36</v>
      </c>
      <c r="Q1033" s="36">
        <v>10</v>
      </c>
    </row>
    <row r="1034" spans="1:17" ht="11.25">
      <c r="A1034" s="25">
        <v>3</v>
      </c>
      <c r="B1034" s="34">
        <v>5</v>
      </c>
      <c r="C1034" s="34">
        <f t="shared" si="136"/>
        <v>12.7</v>
      </c>
      <c r="D1034" s="25">
        <v>124</v>
      </c>
      <c r="E1034" s="35">
        <f t="shared" si="135"/>
        <v>1.3437801402299598</v>
      </c>
      <c r="F1034" s="35">
        <f t="shared" si="137"/>
        <v>0.26875602804599197</v>
      </c>
      <c r="H1034" s="36">
        <v>41</v>
      </c>
      <c r="I1034" s="36">
        <v>54</v>
      </c>
      <c r="J1034" s="36">
        <v>32</v>
      </c>
      <c r="K1034" s="36">
        <v>38</v>
      </c>
      <c r="L1034" s="36">
        <v>44</v>
      </c>
      <c r="M1034" s="36">
        <v>19</v>
      </c>
      <c r="N1034" s="36">
        <v>38</v>
      </c>
      <c r="O1034" s="36">
        <v>40</v>
      </c>
      <c r="P1034" s="36">
        <v>32</v>
      </c>
      <c r="Q1034" s="36">
        <v>15</v>
      </c>
    </row>
    <row r="1035" spans="1:17" ht="11.25">
      <c r="A1035" s="25">
        <v>4</v>
      </c>
      <c r="B1035" s="34">
        <v>16.5</v>
      </c>
      <c r="C1035" s="34">
        <f t="shared" si="136"/>
        <v>41.910000000000004</v>
      </c>
      <c r="D1035" s="25">
        <v>498</v>
      </c>
      <c r="E1035" s="35">
        <f t="shared" si="135"/>
        <v>5.396794434149355</v>
      </c>
      <c r="F1035" s="35">
        <f t="shared" si="137"/>
        <v>0.32707845055450635</v>
      </c>
      <c r="H1035" s="36">
        <v>18</v>
      </c>
      <c r="I1035" s="36">
        <v>49</v>
      </c>
      <c r="J1035" s="36">
        <v>24</v>
      </c>
      <c r="K1035" s="36">
        <v>43</v>
      </c>
      <c r="L1035" s="36">
        <v>30</v>
      </c>
      <c r="M1035" s="36">
        <v>10</v>
      </c>
      <c r="N1035" s="36">
        <v>47</v>
      </c>
      <c r="O1035" s="36">
        <v>53</v>
      </c>
      <c r="P1035" s="36">
        <v>34</v>
      </c>
      <c r="Q1035" s="36">
        <v>43</v>
      </c>
    </row>
    <row r="1036" spans="1:17" ht="11.25">
      <c r="A1036" s="25">
        <v>5</v>
      </c>
      <c r="B1036" s="34">
        <v>20</v>
      </c>
      <c r="C1036" s="34">
        <f t="shared" si="136"/>
        <v>50.8</v>
      </c>
      <c r="D1036" s="25">
        <v>574</v>
      </c>
      <c r="E1036" s="35">
        <f t="shared" si="135"/>
        <v>6.220401616870943</v>
      </c>
      <c r="F1036" s="35">
        <f t="shared" si="137"/>
        <v>0.31102008084354715</v>
      </c>
      <c r="H1036" s="36">
        <v>52</v>
      </c>
      <c r="I1036" s="36">
        <v>40</v>
      </c>
      <c r="J1036" s="36">
        <v>42</v>
      </c>
      <c r="K1036" s="36">
        <v>43</v>
      </c>
      <c r="L1036" s="36">
        <v>44</v>
      </c>
      <c r="M1036" s="36">
        <v>23</v>
      </c>
      <c r="N1036" s="36">
        <v>45</v>
      </c>
      <c r="O1036" s="36">
        <v>42</v>
      </c>
      <c r="P1036" s="36">
        <v>29</v>
      </c>
      <c r="Q1036" s="36">
        <v>50</v>
      </c>
    </row>
    <row r="1037" spans="1:12" ht="11.25">
      <c r="A1037" s="25">
        <v>6</v>
      </c>
      <c r="B1037" s="34">
        <v>14</v>
      </c>
      <c r="C1037" s="34">
        <f t="shared" si="136"/>
        <v>35.56</v>
      </c>
      <c r="D1037" s="25">
        <v>513</v>
      </c>
      <c r="E1037" s="35">
        <f t="shared" si="135"/>
        <v>5.55934848337072</v>
      </c>
      <c r="F1037" s="35">
        <f t="shared" si="137"/>
        <v>0.39709632024076574</v>
      </c>
      <c r="H1037" s="36"/>
      <c r="I1037" s="36"/>
      <c r="J1037" s="36"/>
      <c r="K1037" s="36"/>
      <c r="L1037" s="36"/>
    </row>
    <row r="1038" spans="1:12" ht="11.25">
      <c r="A1038" s="25">
        <v>7</v>
      </c>
      <c r="B1038" s="34">
        <v>21</v>
      </c>
      <c r="C1038" s="34">
        <f t="shared" si="136"/>
        <v>53.34</v>
      </c>
      <c r="D1038" s="25">
        <v>772</v>
      </c>
      <c r="E1038" s="35">
        <f t="shared" si="135"/>
        <v>8.366115066592975</v>
      </c>
      <c r="F1038" s="35">
        <f t="shared" si="137"/>
        <v>0.39838643174252264</v>
      </c>
      <c r="H1038" s="36"/>
      <c r="I1038" s="36"/>
      <c r="J1038" s="36"/>
      <c r="K1038" s="36"/>
      <c r="L1038" s="36"/>
    </row>
    <row r="1039" spans="1:12" ht="11.25">
      <c r="A1039" s="25">
        <v>8</v>
      </c>
      <c r="B1039" s="34">
        <v>18</v>
      </c>
      <c r="C1039" s="34">
        <f t="shared" si="136"/>
        <v>45.72</v>
      </c>
      <c r="D1039" s="25">
        <v>574</v>
      </c>
      <c r="E1039" s="35">
        <f t="shared" si="135"/>
        <v>6.220401616870943</v>
      </c>
      <c r="F1039" s="35">
        <f t="shared" si="137"/>
        <v>0.34557786760394127</v>
      </c>
      <c r="H1039" s="36"/>
      <c r="I1039" s="36"/>
      <c r="J1039" s="36"/>
      <c r="K1039" s="36"/>
      <c r="L1039" s="36"/>
    </row>
    <row r="1040" spans="1:12" ht="11.25">
      <c r="A1040" s="25">
        <v>9</v>
      </c>
      <c r="B1040" s="34">
        <v>18.5</v>
      </c>
      <c r="C1040" s="34">
        <f t="shared" si="136"/>
        <v>46.99</v>
      </c>
      <c r="D1040" s="25">
        <v>498</v>
      </c>
      <c r="E1040" s="35">
        <f t="shared" si="135"/>
        <v>5.396794434149355</v>
      </c>
      <c r="F1040" s="35">
        <f t="shared" si="137"/>
        <v>0.2917186180621273</v>
      </c>
      <c r="H1040" s="36"/>
      <c r="I1040" s="36"/>
      <c r="J1040" s="36"/>
      <c r="K1040" s="36"/>
      <c r="L1040" s="36"/>
    </row>
    <row r="1041" spans="1:12" ht="11.25">
      <c r="A1041" s="25">
        <v>10</v>
      </c>
      <c r="B1041" s="34">
        <v>19</v>
      </c>
      <c r="C1041" s="34">
        <f t="shared" si="136"/>
        <v>48.26</v>
      </c>
      <c r="D1041" s="25">
        <v>599</v>
      </c>
      <c r="E1041" s="35">
        <f t="shared" si="135"/>
        <v>6.491325032239886</v>
      </c>
      <c r="F1041" s="35">
        <f t="shared" si="137"/>
        <v>0.3416486859073624</v>
      </c>
      <c r="H1041" s="36"/>
      <c r="I1041" s="36"/>
      <c r="J1041" s="36"/>
      <c r="K1041" s="36"/>
      <c r="L1041" s="36"/>
    </row>
    <row r="1042" spans="1:12" ht="11.25">
      <c r="A1042" s="19" t="s">
        <v>20</v>
      </c>
      <c r="B1042" s="37">
        <f>AVERAGE(B1032:B1041)</f>
        <v>17.05</v>
      </c>
      <c r="C1042" s="37">
        <f>AVERAGE(C1032:C1040)</f>
        <v>42.756666666666675</v>
      </c>
      <c r="D1042" s="38">
        <f>AVERAGE(D1032:D1041)</f>
        <v>533.7</v>
      </c>
      <c r="E1042" s="39">
        <f>AVERAGE(E1032:E1041)</f>
        <v>5.783673071296206</v>
      </c>
      <c r="F1042" s="39">
        <f>AVERAGE(F1032:F1041)</f>
        <v>0.33477101512815494</v>
      </c>
      <c r="H1042" s="27" t="s">
        <v>21</v>
      </c>
      <c r="I1042" s="27"/>
      <c r="J1042" s="27"/>
      <c r="K1042" s="34">
        <f>AVERAGE(H1032:Q1036)</f>
        <v>36.62</v>
      </c>
      <c r="L1042" s="34"/>
    </row>
    <row r="1045" spans="1:3" ht="11.25">
      <c r="A1045" s="19" t="s">
        <v>73</v>
      </c>
      <c r="C1045" s="20" t="s">
        <v>57</v>
      </c>
    </row>
    <row r="1046" spans="1:7" ht="11.25">
      <c r="A1046" s="19" t="s">
        <v>71</v>
      </c>
      <c r="C1046" s="21" t="s">
        <v>98</v>
      </c>
      <c r="F1046" s="19" t="s">
        <v>74</v>
      </c>
      <c r="G1046" s="3">
        <v>36640</v>
      </c>
    </row>
    <row r="1047" spans="1:7" ht="11.25">
      <c r="A1047" s="19" t="s">
        <v>72</v>
      </c>
      <c r="C1047" s="21" t="s">
        <v>99</v>
      </c>
      <c r="F1047" s="19" t="s">
        <v>75</v>
      </c>
      <c r="G1047" s="4" t="s">
        <v>55</v>
      </c>
    </row>
    <row r="1049" spans="1:7" ht="11.25">
      <c r="A1049" s="33">
        <v>36636</v>
      </c>
      <c r="B1049" s="4" t="s">
        <v>52</v>
      </c>
      <c r="D1049" s="65" t="s">
        <v>15</v>
      </c>
      <c r="E1049" s="65"/>
      <c r="F1049" s="37">
        <f>K1061*F1061</f>
        <v>7.149583716764161</v>
      </c>
      <c r="G1049" s="19"/>
    </row>
    <row r="1050" spans="1:12" ht="11.25">
      <c r="A1050" s="3"/>
      <c r="B1050" s="4" t="s">
        <v>16</v>
      </c>
      <c r="D1050" s="4" t="s">
        <v>17</v>
      </c>
      <c r="E1050" s="24" t="s">
        <v>170</v>
      </c>
      <c r="F1050" s="26" t="s">
        <v>50</v>
      </c>
      <c r="H1050" s="27" t="s">
        <v>19</v>
      </c>
      <c r="I1050" s="27"/>
      <c r="J1050" s="27"/>
      <c r="K1050" s="27"/>
      <c r="L1050" s="27"/>
    </row>
    <row r="1051" spans="1:17" ht="11.25">
      <c r="A1051" s="25">
        <v>1</v>
      </c>
      <c r="B1051" s="34">
        <v>13</v>
      </c>
      <c r="C1051" s="34">
        <f>B1051*2.54</f>
        <v>33.02</v>
      </c>
      <c r="D1051" s="25">
        <v>273</v>
      </c>
      <c r="E1051" s="35">
        <f aca="true" t="shared" si="138" ref="E1051:E1060">D1051/92.277</f>
        <v>2.958483695828863</v>
      </c>
      <c r="F1051" s="35">
        <f>E1051/B1051</f>
        <v>0.22757566890991254</v>
      </c>
      <c r="H1051" s="36">
        <v>32</v>
      </c>
      <c r="I1051" s="36">
        <v>34</v>
      </c>
      <c r="J1051" s="36">
        <v>31</v>
      </c>
      <c r="K1051" s="36">
        <v>41</v>
      </c>
      <c r="L1051" s="36">
        <v>24</v>
      </c>
      <c r="M1051" s="36">
        <v>38</v>
      </c>
      <c r="N1051" s="36">
        <v>38</v>
      </c>
      <c r="O1051" s="36">
        <v>46</v>
      </c>
      <c r="P1051" s="36">
        <v>36</v>
      </c>
      <c r="Q1051" s="36">
        <v>23</v>
      </c>
    </row>
    <row r="1052" spans="1:17" ht="11.25">
      <c r="A1052" s="25">
        <v>2</v>
      </c>
      <c r="B1052" s="34">
        <v>13</v>
      </c>
      <c r="C1052" s="34">
        <f aca="true" t="shared" si="139" ref="C1052:C1060">B1052*2.54</f>
        <v>33.02</v>
      </c>
      <c r="D1052" s="25">
        <v>236</v>
      </c>
      <c r="E1052" s="35">
        <f t="shared" si="138"/>
        <v>2.5575170410828267</v>
      </c>
      <c r="F1052" s="35">
        <f aca="true" t="shared" si="140" ref="F1052:F1060">E1052/B1052</f>
        <v>0.19673208008329438</v>
      </c>
      <c r="H1052" s="36">
        <v>27</v>
      </c>
      <c r="I1052" s="36">
        <v>30</v>
      </c>
      <c r="J1052" s="36">
        <v>33</v>
      </c>
      <c r="K1052" s="36">
        <v>39</v>
      </c>
      <c r="L1052" s="36">
        <v>25</v>
      </c>
      <c r="M1052" s="36">
        <v>39</v>
      </c>
      <c r="N1052" s="36">
        <v>39</v>
      </c>
      <c r="O1052" s="36">
        <v>46</v>
      </c>
      <c r="P1052" s="36">
        <v>33</v>
      </c>
      <c r="Q1052" s="36">
        <v>25</v>
      </c>
    </row>
    <row r="1053" spans="1:17" ht="11.25">
      <c r="A1053" s="25">
        <v>3</v>
      </c>
      <c r="B1053" s="34">
        <v>10</v>
      </c>
      <c r="C1053" s="34">
        <f t="shared" si="139"/>
        <v>25.4</v>
      </c>
      <c r="D1053" s="25">
        <v>174</v>
      </c>
      <c r="E1053" s="35">
        <f t="shared" si="138"/>
        <v>1.8856269709678468</v>
      </c>
      <c r="F1053" s="35">
        <f t="shared" si="140"/>
        <v>0.1885626970967847</v>
      </c>
      <c r="H1053" s="36">
        <v>29</v>
      </c>
      <c r="I1053" s="36">
        <v>30</v>
      </c>
      <c r="J1053" s="36">
        <v>35</v>
      </c>
      <c r="K1053" s="36">
        <v>37</v>
      </c>
      <c r="L1053" s="36">
        <v>25</v>
      </c>
      <c r="M1053" s="36">
        <v>36</v>
      </c>
      <c r="N1053" s="36">
        <v>44</v>
      </c>
      <c r="O1053" s="36">
        <v>48</v>
      </c>
      <c r="P1053" s="36">
        <v>22</v>
      </c>
      <c r="Q1053" s="36">
        <v>26</v>
      </c>
    </row>
    <row r="1054" spans="1:17" ht="11.25">
      <c r="A1054" s="25">
        <v>4</v>
      </c>
      <c r="B1054" s="34">
        <v>12</v>
      </c>
      <c r="C1054" s="34">
        <f t="shared" si="139"/>
        <v>30.48</v>
      </c>
      <c r="D1054" s="25">
        <v>205</v>
      </c>
      <c r="E1054" s="35">
        <f t="shared" si="138"/>
        <v>2.2215720060253368</v>
      </c>
      <c r="F1054" s="35">
        <f t="shared" si="140"/>
        <v>0.1851310005021114</v>
      </c>
      <c r="H1054" s="36">
        <v>31</v>
      </c>
      <c r="I1054" s="36">
        <v>33</v>
      </c>
      <c r="J1054" s="36">
        <v>38</v>
      </c>
      <c r="K1054" s="36">
        <v>37</v>
      </c>
      <c r="L1054" s="36">
        <v>30</v>
      </c>
      <c r="M1054" s="36">
        <v>28</v>
      </c>
      <c r="N1054" s="36">
        <v>46</v>
      </c>
      <c r="O1054" s="36">
        <v>47</v>
      </c>
      <c r="P1054" s="36">
        <v>15</v>
      </c>
      <c r="Q1054" s="36">
        <v>29</v>
      </c>
    </row>
    <row r="1055" spans="1:17" ht="11.25">
      <c r="A1055" s="25">
        <v>5</v>
      </c>
      <c r="B1055" s="34">
        <v>11</v>
      </c>
      <c r="C1055" s="34">
        <f t="shared" si="139"/>
        <v>27.94</v>
      </c>
      <c r="D1055" s="25">
        <v>317</v>
      </c>
      <c r="E1055" s="35">
        <f t="shared" si="138"/>
        <v>3.4353089068782037</v>
      </c>
      <c r="F1055" s="35">
        <f t="shared" si="140"/>
        <v>0.31230080971620033</v>
      </c>
      <c r="H1055" s="36">
        <v>35</v>
      </c>
      <c r="I1055" s="36">
        <v>31</v>
      </c>
      <c r="J1055" s="36">
        <v>42</v>
      </c>
      <c r="K1055" s="36">
        <v>34</v>
      </c>
      <c r="L1055" s="36">
        <v>22</v>
      </c>
      <c r="M1055" s="36">
        <v>29</v>
      </c>
      <c r="N1055" s="36">
        <v>49</v>
      </c>
      <c r="O1055" s="36">
        <v>47</v>
      </c>
      <c r="P1055" s="36">
        <v>17</v>
      </c>
      <c r="Q1055" s="36">
        <v>26</v>
      </c>
    </row>
    <row r="1056" spans="1:12" ht="11.25">
      <c r="A1056" s="25">
        <v>6</v>
      </c>
      <c r="B1056" s="34">
        <v>11.5</v>
      </c>
      <c r="C1056" s="34">
        <f t="shared" si="139"/>
        <v>29.21</v>
      </c>
      <c r="D1056" s="25">
        <v>201</v>
      </c>
      <c r="E1056" s="35">
        <f t="shared" si="138"/>
        <v>2.178224259566306</v>
      </c>
      <c r="F1056" s="35">
        <f t="shared" si="140"/>
        <v>0.1894108051796788</v>
      </c>
      <c r="H1056" s="36"/>
      <c r="I1056" s="36"/>
      <c r="J1056" s="36"/>
      <c r="K1056" s="36"/>
      <c r="L1056" s="36"/>
    </row>
    <row r="1057" spans="1:12" ht="11.25">
      <c r="A1057" s="25">
        <v>7</v>
      </c>
      <c r="B1057" s="34">
        <v>12</v>
      </c>
      <c r="C1057" s="34">
        <f t="shared" si="139"/>
        <v>30.48</v>
      </c>
      <c r="D1057" s="25">
        <v>220</v>
      </c>
      <c r="E1057" s="35">
        <f t="shared" si="138"/>
        <v>2.384126055246703</v>
      </c>
      <c r="F1057" s="35">
        <f t="shared" si="140"/>
        <v>0.1986771712705586</v>
      </c>
      <c r="H1057" s="36"/>
      <c r="I1057" s="36"/>
      <c r="J1057" s="36"/>
      <c r="K1057" s="36"/>
      <c r="L1057" s="36"/>
    </row>
    <row r="1058" spans="1:12" ht="11.25">
      <c r="A1058" s="25">
        <v>8</v>
      </c>
      <c r="B1058" s="34">
        <v>16</v>
      </c>
      <c r="C1058" s="34">
        <f t="shared" si="139"/>
        <v>40.64</v>
      </c>
      <c r="D1058" s="25">
        <v>337</v>
      </c>
      <c r="E1058" s="35">
        <f t="shared" si="138"/>
        <v>3.6520476391733583</v>
      </c>
      <c r="F1058" s="35">
        <f t="shared" si="140"/>
        <v>0.2282529774483349</v>
      </c>
      <c r="H1058" s="36"/>
      <c r="I1058" s="36"/>
      <c r="J1058" s="36"/>
      <c r="K1058" s="36"/>
      <c r="L1058" s="36"/>
    </row>
    <row r="1059" spans="1:12" ht="11.25">
      <c r="A1059" s="25">
        <v>9</v>
      </c>
      <c r="B1059" s="34">
        <v>14</v>
      </c>
      <c r="C1059" s="34">
        <f t="shared" si="139"/>
        <v>35.56</v>
      </c>
      <c r="D1059" s="25">
        <v>296</v>
      </c>
      <c r="E1059" s="35">
        <f t="shared" si="138"/>
        <v>3.207733237968291</v>
      </c>
      <c r="F1059" s="35">
        <f t="shared" si="140"/>
        <v>0.2291238027120208</v>
      </c>
      <c r="H1059" s="36"/>
      <c r="I1059" s="36"/>
      <c r="J1059" s="36"/>
      <c r="K1059" s="36"/>
      <c r="L1059" s="36"/>
    </row>
    <row r="1060" spans="1:12" ht="11.25">
      <c r="A1060" s="25">
        <v>10</v>
      </c>
      <c r="B1060" s="34">
        <v>13</v>
      </c>
      <c r="C1060" s="34">
        <f t="shared" si="139"/>
        <v>33.02</v>
      </c>
      <c r="D1060" s="25">
        <v>211</v>
      </c>
      <c r="E1060" s="35">
        <f t="shared" si="138"/>
        <v>2.2865936257138832</v>
      </c>
      <c r="F1060" s="35">
        <f t="shared" si="140"/>
        <v>0.1758918173626064</v>
      </c>
      <c r="H1060" s="36"/>
      <c r="I1060" s="36"/>
      <c r="J1060" s="36"/>
      <c r="K1060" s="36"/>
      <c r="L1060" s="36"/>
    </row>
    <row r="1061" spans="1:12" ht="11.25">
      <c r="A1061" s="19" t="s">
        <v>20</v>
      </c>
      <c r="B1061" s="37">
        <f>AVERAGE(B1051:B1060)</f>
        <v>12.55</v>
      </c>
      <c r="C1061" s="37">
        <f>AVERAGE(C1051:C1059)</f>
        <v>31.75</v>
      </c>
      <c r="D1061" s="38">
        <f>AVERAGE(D1051:D1060)</f>
        <v>247</v>
      </c>
      <c r="E1061" s="39">
        <f>AVERAGE(E1051:E1060)</f>
        <v>2.676723343845162</v>
      </c>
      <c r="F1061" s="39">
        <f>AVERAGE(F1051:F1060)</f>
        <v>0.2131658830281503</v>
      </c>
      <c r="H1061" s="27" t="s">
        <v>21</v>
      </c>
      <c r="I1061" s="27"/>
      <c r="J1061" s="27"/>
      <c r="K1061" s="34">
        <f>AVERAGE(H1051:Q1055)</f>
        <v>33.54</v>
      </c>
      <c r="L1061" s="34"/>
    </row>
  </sheetData>
  <mergeCells count="20">
    <mergeCell ref="D897:E897"/>
    <mergeCell ref="D916:E916"/>
    <mergeCell ref="D935:E935"/>
    <mergeCell ref="D954:E954"/>
    <mergeCell ref="D973:E973"/>
    <mergeCell ref="D992:E992"/>
    <mergeCell ref="D1011:E1011"/>
    <mergeCell ref="D1049:E1049"/>
    <mergeCell ref="D1030:E1030"/>
    <mergeCell ref="D883:E883"/>
    <mergeCell ref="H890:J890"/>
    <mergeCell ref="K890:L890"/>
    <mergeCell ref="D850:E850"/>
    <mergeCell ref="H857:J857"/>
    <mergeCell ref="K857:L857"/>
    <mergeCell ref="H438:Q438"/>
    <mergeCell ref="D616:E616"/>
    <mergeCell ref="D816:E816"/>
    <mergeCell ref="H823:J823"/>
    <mergeCell ref="K823:L823"/>
  </mergeCells>
  <printOptions/>
  <pageMargins left="0.75" right="0.75" top="1" bottom="1" header="0.5" footer="0.5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5" sqref="E15"/>
    </sheetView>
  </sheetViews>
  <sheetFormatPr defaultColWidth="9.140625" defaultRowHeight="12.75"/>
  <cols>
    <col min="1" max="1" width="12.28125" style="4" bestFit="1" customWidth="1"/>
    <col min="2" max="16384" width="9.140625" style="4" customWidth="1"/>
  </cols>
  <sheetData>
    <row r="1" ht="11.25">
      <c r="A1" s="19" t="s">
        <v>113</v>
      </c>
    </row>
    <row r="3" spans="1:2" ht="11.25">
      <c r="A3" s="4" t="s">
        <v>114</v>
      </c>
      <c r="B3" s="21" t="s">
        <v>116</v>
      </c>
    </row>
    <row r="4" spans="1:2" ht="11.25">
      <c r="A4" s="4" t="s">
        <v>115</v>
      </c>
      <c r="B4" s="21" t="s">
        <v>111</v>
      </c>
    </row>
    <row r="6" spans="1:2" ht="11.25">
      <c r="A6" s="61">
        <v>36635.416666666664</v>
      </c>
      <c r="B6" s="4">
        <v>8.8</v>
      </c>
    </row>
    <row r="7" spans="1:2" ht="11.25">
      <c r="A7" s="61">
        <v>36664.416666666664</v>
      </c>
      <c r="B7" s="58">
        <v>11.240926777077071</v>
      </c>
    </row>
    <row r="8" spans="1:2" ht="11.25">
      <c r="A8" s="61">
        <f>A7+1</f>
        <v>36665.416666666664</v>
      </c>
      <c r="B8" s="58">
        <v>10.720167491620611</v>
      </c>
    </row>
    <row r="9" spans="1:2" ht="11.25">
      <c r="A9" s="61">
        <f>A8+1</f>
        <v>36666.416666666664</v>
      </c>
      <c r="B9" s="58">
        <v>10.221820516634155</v>
      </c>
    </row>
    <row r="10" spans="1:2" ht="11.25">
      <c r="A10" s="61">
        <v>36676.416666666664</v>
      </c>
      <c r="B10" s="58">
        <v>9.208826971766188</v>
      </c>
    </row>
    <row r="11" spans="1:2" ht="11.25">
      <c r="A11" s="61">
        <f aca="true" t="shared" si="0" ref="A11:A20">A10+1</f>
        <v>36677.416666666664</v>
      </c>
      <c r="B11" s="58">
        <v>9.518102678904716</v>
      </c>
    </row>
    <row r="12" spans="1:2" ht="11.25">
      <c r="A12" s="61">
        <f t="shared" si="0"/>
        <v>36678.416666666664</v>
      </c>
      <c r="B12" s="58">
        <v>9.27183764381144</v>
      </c>
    </row>
    <row r="13" spans="1:2" ht="11.25">
      <c r="A13" s="61">
        <f t="shared" si="0"/>
        <v>36679.416666666664</v>
      </c>
      <c r="B13" s="58">
        <v>8.03119233920632</v>
      </c>
    </row>
    <row r="14" spans="1:2" ht="11.25">
      <c r="A14" s="61">
        <f t="shared" si="0"/>
        <v>36680.416666666664</v>
      </c>
      <c r="B14" s="58">
        <v>7.540665834309892</v>
      </c>
    </row>
    <row r="15" spans="1:2" ht="11.25">
      <c r="A15" s="61">
        <f t="shared" si="0"/>
        <v>36681.416666666664</v>
      </c>
      <c r="B15" s="58">
        <v>7.292703075699361</v>
      </c>
    </row>
    <row r="16" spans="1:2" ht="11.25">
      <c r="A16" s="61">
        <f t="shared" si="0"/>
        <v>36682.416666666664</v>
      </c>
      <c r="B16" s="58">
        <v>6.358075120105138</v>
      </c>
    </row>
    <row r="17" spans="1:2" ht="11.25">
      <c r="A17" s="61">
        <f t="shared" si="0"/>
        <v>36683.416666666664</v>
      </c>
      <c r="B17" s="58">
        <v>3.906166456927326</v>
      </c>
    </row>
    <row r="18" spans="1:2" ht="11.25">
      <c r="A18" s="61">
        <f t="shared" si="0"/>
        <v>36684.416666666664</v>
      </c>
      <c r="B18" s="62">
        <v>0.21659425445138533</v>
      </c>
    </row>
    <row r="19" spans="1:2" ht="11.25">
      <c r="A19" s="61">
        <f t="shared" si="0"/>
        <v>36685.416666666664</v>
      </c>
      <c r="B19" s="62">
        <v>0.011096831038907115</v>
      </c>
    </row>
    <row r="20" spans="1:2" ht="11.25">
      <c r="A20" s="61">
        <f t="shared" si="0"/>
        <v>36686.416666666664</v>
      </c>
      <c r="B20" s="6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91">
      <selection activeCell="A91" sqref="A1:IV16384"/>
    </sheetView>
  </sheetViews>
  <sheetFormatPr defaultColWidth="9.140625" defaultRowHeight="12.75"/>
  <cols>
    <col min="1" max="1" width="12.28125" style="4" bestFit="1" customWidth="1"/>
    <col min="2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17" ht="11.25">
      <c r="A1" s="19" t="s">
        <v>117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8:17" ht="11.25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1.25">
      <c r="A3" s="59">
        <v>36637.458333333336</v>
      </c>
      <c r="D3" s="20" t="s">
        <v>15</v>
      </c>
      <c r="E3" s="20"/>
      <c r="F3" s="37">
        <f>K15*F15</f>
        <v>15.029843226680436</v>
      </c>
      <c r="G3" s="19" t="s">
        <v>11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1.25">
      <c r="A4" s="3"/>
      <c r="B4" s="4" t="s">
        <v>16</v>
      </c>
      <c r="C4" s="4" t="s">
        <v>45</v>
      </c>
      <c r="D4" s="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ht="11.25">
      <c r="A5" s="25">
        <v>1</v>
      </c>
      <c r="B5" s="25">
        <v>19</v>
      </c>
      <c r="C5" s="25">
        <f>B5*2.54</f>
        <v>48.26</v>
      </c>
      <c r="D5" s="25">
        <v>382</v>
      </c>
      <c r="E5" s="35">
        <f>D5/92.227</f>
        <v>4.141954091535017</v>
      </c>
      <c r="F5" s="35">
        <f aca="true" t="shared" si="0" ref="F5:F14">E5/B5</f>
        <v>0.2179975837650009</v>
      </c>
      <c r="H5" s="40">
        <v>66</v>
      </c>
      <c r="I5" s="40">
        <v>70</v>
      </c>
      <c r="J5" s="40">
        <v>62</v>
      </c>
      <c r="K5" s="40">
        <v>50</v>
      </c>
      <c r="L5" s="40">
        <v>66</v>
      </c>
      <c r="M5" s="40">
        <v>62</v>
      </c>
      <c r="N5" s="40">
        <v>49</v>
      </c>
      <c r="O5" s="40">
        <v>51</v>
      </c>
      <c r="P5" s="40">
        <v>70</v>
      </c>
      <c r="Q5" s="40">
        <v>68</v>
      </c>
    </row>
    <row r="6" spans="1:17" ht="11.25">
      <c r="A6" s="25">
        <v>2</v>
      </c>
      <c r="B6" s="25">
        <v>25</v>
      </c>
      <c r="C6" s="25">
        <f aca="true" t="shared" si="1" ref="C6:C14">B6*2.54</f>
        <v>63.5</v>
      </c>
      <c r="D6" s="25">
        <v>559</v>
      </c>
      <c r="E6" s="35">
        <f aca="true" t="shared" si="2" ref="E6:E14">D6/92.227</f>
        <v>6.061131772691294</v>
      </c>
      <c r="F6" s="35">
        <f t="shared" si="0"/>
        <v>0.24244527090765175</v>
      </c>
      <c r="H6" s="40">
        <v>72</v>
      </c>
      <c r="I6" s="40">
        <v>59</v>
      </c>
      <c r="J6" s="40">
        <v>71</v>
      </c>
      <c r="K6" s="40">
        <v>46</v>
      </c>
      <c r="L6" s="40">
        <v>76</v>
      </c>
      <c r="M6" s="40">
        <v>53</v>
      </c>
      <c r="N6" s="40">
        <v>55</v>
      </c>
      <c r="O6" s="40">
        <v>50</v>
      </c>
      <c r="P6" s="40">
        <v>72</v>
      </c>
      <c r="Q6" s="40">
        <v>63</v>
      </c>
    </row>
    <row r="7" spans="1:17" ht="11.25">
      <c r="A7" s="25">
        <v>3</v>
      </c>
      <c r="B7" s="25">
        <v>30</v>
      </c>
      <c r="C7" s="25">
        <f t="shared" si="1"/>
        <v>76.2</v>
      </c>
      <c r="D7" s="25">
        <v>724</v>
      </c>
      <c r="E7" s="35">
        <f t="shared" si="2"/>
        <v>7.850195712752231</v>
      </c>
      <c r="F7" s="35">
        <f t="shared" si="0"/>
        <v>0.26167319042507436</v>
      </c>
      <c r="H7" s="40">
        <v>63</v>
      </c>
      <c r="I7" s="40">
        <v>56</v>
      </c>
      <c r="J7" s="40">
        <v>71</v>
      </c>
      <c r="K7" s="40">
        <v>62</v>
      </c>
      <c r="L7" s="40">
        <v>64</v>
      </c>
      <c r="M7" s="40">
        <v>54</v>
      </c>
      <c r="N7" s="40">
        <v>66</v>
      </c>
      <c r="O7" s="40">
        <v>58</v>
      </c>
      <c r="P7" s="40">
        <v>65</v>
      </c>
      <c r="Q7" s="40">
        <v>72</v>
      </c>
    </row>
    <row r="8" spans="1:17" ht="11.25">
      <c r="A8" s="25">
        <v>4</v>
      </c>
      <c r="B8" s="25">
        <v>27</v>
      </c>
      <c r="C8" s="25">
        <f t="shared" si="1"/>
        <v>68.58</v>
      </c>
      <c r="D8" s="25">
        <v>668</v>
      </c>
      <c r="E8" s="35">
        <f t="shared" si="2"/>
        <v>7.242998254307307</v>
      </c>
      <c r="F8" s="35">
        <f t="shared" si="0"/>
        <v>0.26825919460397435</v>
      </c>
      <c r="H8" s="40">
        <v>64</v>
      </c>
      <c r="I8" s="40">
        <v>69</v>
      </c>
      <c r="J8" s="40">
        <v>65</v>
      </c>
      <c r="K8" s="40">
        <v>60</v>
      </c>
      <c r="L8" s="40">
        <v>62</v>
      </c>
      <c r="M8" s="40">
        <v>58</v>
      </c>
      <c r="N8" s="40">
        <v>73</v>
      </c>
      <c r="O8" s="40">
        <v>63</v>
      </c>
      <c r="P8" s="40">
        <v>66</v>
      </c>
      <c r="Q8" s="40">
        <v>68</v>
      </c>
    </row>
    <row r="9" spans="1:17" ht="11.25">
      <c r="A9" s="25">
        <v>5</v>
      </c>
      <c r="B9" s="25">
        <v>25</v>
      </c>
      <c r="C9" s="25">
        <f t="shared" si="1"/>
        <v>63.5</v>
      </c>
      <c r="D9" s="25">
        <v>525</v>
      </c>
      <c r="E9" s="35">
        <f t="shared" si="2"/>
        <v>5.692476172921162</v>
      </c>
      <c r="F9" s="35">
        <f t="shared" si="0"/>
        <v>0.22769904691684648</v>
      </c>
      <c r="H9" s="40">
        <v>66</v>
      </c>
      <c r="I9" s="40">
        <v>71</v>
      </c>
      <c r="J9" s="40">
        <v>59</v>
      </c>
      <c r="K9" s="40">
        <v>66</v>
      </c>
      <c r="L9" s="40">
        <v>68</v>
      </c>
      <c r="M9" s="40">
        <v>50</v>
      </c>
      <c r="N9" s="40">
        <v>61</v>
      </c>
      <c r="O9" s="40">
        <v>65</v>
      </c>
      <c r="P9" s="40">
        <v>63</v>
      </c>
      <c r="Q9" s="40">
        <v>64</v>
      </c>
    </row>
    <row r="10" spans="1:17" ht="11.25">
      <c r="A10" s="25">
        <v>6</v>
      </c>
      <c r="B10" s="25">
        <v>23</v>
      </c>
      <c r="C10" s="25">
        <f t="shared" si="1"/>
        <v>58.42</v>
      </c>
      <c r="D10" s="25">
        <v>433</v>
      </c>
      <c r="E10" s="35">
        <f t="shared" si="2"/>
        <v>4.694937491190215</v>
      </c>
      <c r="F10" s="35">
        <f t="shared" si="0"/>
        <v>0.20412771700827023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1.25">
      <c r="A11" s="25">
        <v>7</v>
      </c>
      <c r="B11" s="25">
        <v>28.5</v>
      </c>
      <c r="C11" s="25">
        <f t="shared" si="1"/>
        <v>72.39</v>
      </c>
      <c r="D11" s="25">
        <v>645</v>
      </c>
      <c r="E11" s="35">
        <f t="shared" si="2"/>
        <v>6.99361358387457</v>
      </c>
      <c r="F11" s="35">
        <f t="shared" si="0"/>
        <v>0.2453899503113884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1.25">
      <c r="A12" s="25">
        <v>8</v>
      </c>
      <c r="B12" s="25">
        <v>27.5</v>
      </c>
      <c r="C12" s="25">
        <f t="shared" si="1"/>
        <v>69.85</v>
      </c>
      <c r="D12" s="25">
        <v>533</v>
      </c>
      <c r="E12" s="35">
        <f t="shared" si="2"/>
        <v>5.779218666984722</v>
      </c>
      <c r="F12" s="35">
        <f t="shared" si="0"/>
        <v>0.2101534060721717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1.25">
      <c r="A13" s="25">
        <v>9</v>
      </c>
      <c r="B13" s="25">
        <v>20</v>
      </c>
      <c r="C13" s="25">
        <f t="shared" si="1"/>
        <v>50.8</v>
      </c>
      <c r="D13" s="25">
        <v>276</v>
      </c>
      <c r="E13" s="35">
        <f t="shared" si="2"/>
        <v>2.992616045192839</v>
      </c>
      <c r="F13" s="35">
        <f t="shared" si="0"/>
        <v>0.14963080225964195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1.25">
      <c r="A14" s="25">
        <v>10</v>
      </c>
      <c r="B14" s="25">
        <v>19.5</v>
      </c>
      <c r="C14" s="25">
        <f t="shared" si="1"/>
        <v>49.53</v>
      </c>
      <c r="D14" s="25">
        <v>444</v>
      </c>
      <c r="E14" s="35">
        <f t="shared" si="2"/>
        <v>4.814208420527611</v>
      </c>
      <c r="F14" s="35">
        <f t="shared" si="0"/>
        <v>0.24688248310398003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1.25">
      <c r="A15" s="19" t="s">
        <v>20</v>
      </c>
      <c r="B15" s="54">
        <f>AVERAGE(B5:B14)</f>
        <v>24.45</v>
      </c>
      <c r="C15" s="54">
        <f>AVERAGE(C5:C14)</f>
        <v>62.10299999999999</v>
      </c>
      <c r="D15" s="38">
        <v>507</v>
      </c>
      <c r="E15" s="39">
        <f>AVERAGE(E5:E14)</f>
        <v>5.626335021197697</v>
      </c>
      <c r="F15" s="39">
        <f>AVERAGE(F5,F6,F8,F9)</f>
        <v>0.23910027404836837</v>
      </c>
      <c r="H15" s="27" t="s">
        <v>21</v>
      </c>
      <c r="I15" s="27"/>
      <c r="J15" s="27"/>
      <c r="K15" s="27">
        <f>AVERAGE(H5:Q9)</f>
        <v>62.86</v>
      </c>
      <c r="L15" s="27"/>
      <c r="M15" s="40"/>
      <c r="N15" s="40"/>
      <c r="O15" s="40"/>
      <c r="P15" s="40"/>
      <c r="Q15" s="40"/>
    </row>
    <row r="18" spans="1:17" ht="11.25">
      <c r="A18" s="59">
        <v>36665.708333333336</v>
      </c>
      <c r="B18" s="22"/>
      <c r="D18" s="20" t="s">
        <v>15</v>
      </c>
      <c r="E18" s="55"/>
      <c r="F18" s="37">
        <f>K25*F25</f>
        <v>20.474561058094462</v>
      </c>
      <c r="G18" s="19" t="s">
        <v>11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1.25">
      <c r="A19" s="3"/>
      <c r="B19" s="4" t="s">
        <v>16</v>
      </c>
      <c r="C19" s="4" t="s">
        <v>45</v>
      </c>
      <c r="D19" s="4" t="s">
        <v>17</v>
      </c>
      <c r="E19" s="24" t="s">
        <v>170</v>
      </c>
      <c r="F19" s="26" t="s">
        <v>50</v>
      </c>
      <c r="H19" s="27" t="s">
        <v>19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1.25">
      <c r="A20" s="25">
        <v>1</v>
      </c>
      <c r="B20" s="25">
        <v>35</v>
      </c>
      <c r="C20" s="25">
        <f>B20*2.54</f>
        <v>88.9</v>
      </c>
      <c r="D20" s="25">
        <v>889</v>
      </c>
      <c r="E20" s="35">
        <f>D20/92.227</f>
        <v>9.639259652813168</v>
      </c>
      <c r="F20" s="35">
        <f>E20/B20</f>
        <v>0.2754074186518048</v>
      </c>
      <c r="H20" s="40">
        <v>70</v>
      </c>
      <c r="I20" s="40">
        <v>76</v>
      </c>
      <c r="J20" s="40">
        <v>58</v>
      </c>
      <c r="K20" s="40">
        <v>70</v>
      </c>
      <c r="L20" s="40">
        <v>79</v>
      </c>
      <c r="M20" s="40">
        <v>72</v>
      </c>
      <c r="N20" s="40">
        <v>74</v>
      </c>
      <c r="O20" s="40">
        <v>70</v>
      </c>
      <c r="P20" s="40">
        <v>54</v>
      </c>
      <c r="Q20" s="40">
        <v>72</v>
      </c>
    </row>
    <row r="21" spans="1:17" ht="11.25">
      <c r="A21" s="25">
        <v>2</v>
      </c>
      <c r="B21" s="25">
        <v>37</v>
      </c>
      <c r="C21" s="25">
        <f>B21*2.54</f>
        <v>93.98</v>
      </c>
      <c r="D21" s="25">
        <v>988</v>
      </c>
      <c r="E21" s="35">
        <f>D21/92.227</f>
        <v>10.712698016849728</v>
      </c>
      <c r="F21" s="35">
        <f>E21/B21</f>
        <v>0.2895323788337764</v>
      </c>
      <c r="H21" s="40">
        <v>83</v>
      </c>
      <c r="I21" s="40">
        <v>73</v>
      </c>
      <c r="J21" s="40">
        <v>61</v>
      </c>
      <c r="K21" s="40">
        <v>70</v>
      </c>
      <c r="L21" s="40">
        <v>74</v>
      </c>
      <c r="M21" s="40">
        <v>60</v>
      </c>
      <c r="N21" s="40">
        <v>68</v>
      </c>
      <c r="O21" s="40">
        <v>68</v>
      </c>
      <c r="P21" s="40">
        <v>71</v>
      </c>
      <c r="Q21" s="40">
        <v>68</v>
      </c>
    </row>
    <row r="22" spans="1:17" ht="11.25">
      <c r="A22" s="25">
        <v>3</v>
      </c>
      <c r="B22" s="25">
        <v>39</v>
      </c>
      <c r="C22" s="25">
        <f>B22*2.54</f>
        <v>99.06</v>
      </c>
      <c r="D22" s="25">
        <v>1032</v>
      </c>
      <c r="E22" s="35">
        <f>D22/92.227</f>
        <v>11.189781734199313</v>
      </c>
      <c r="F22" s="35">
        <f>E22/B22</f>
        <v>0.28691748036408493</v>
      </c>
      <c r="H22" s="40">
        <v>91</v>
      </c>
      <c r="I22" s="40">
        <v>72</v>
      </c>
      <c r="J22" s="40">
        <v>62</v>
      </c>
      <c r="K22" s="40">
        <v>73</v>
      </c>
      <c r="L22" s="40">
        <v>75</v>
      </c>
      <c r="M22" s="40">
        <v>69</v>
      </c>
      <c r="N22" s="40">
        <v>76</v>
      </c>
      <c r="O22" s="40">
        <v>70</v>
      </c>
      <c r="P22" s="40">
        <v>89</v>
      </c>
      <c r="Q22" s="40">
        <v>73</v>
      </c>
    </row>
    <row r="23" spans="1:17" ht="11.25">
      <c r="A23" s="25">
        <v>4</v>
      </c>
      <c r="B23" s="25">
        <v>35</v>
      </c>
      <c r="C23" s="25">
        <f>B23*2.54</f>
        <v>88.9</v>
      </c>
      <c r="D23" s="25">
        <v>926</v>
      </c>
      <c r="E23" s="35">
        <f>D23/92.227</f>
        <v>10.040443687857135</v>
      </c>
      <c r="F23" s="35">
        <f>E23/B23</f>
        <v>0.28686981965306096</v>
      </c>
      <c r="H23" s="40">
        <v>89</v>
      </c>
      <c r="I23" s="40">
        <v>72</v>
      </c>
      <c r="J23" s="40">
        <v>76</v>
      </c>
      <c r="K23" s="40">
        <v>72</v>
      </c>
      <c r="L23" s="40">
        <v>74</v>
      </c>
      <c r="M23" s="40">
        <v>68</v>
      </c>
      <c r="N23" s="40">
        <v>77</v>
      </c>
      <c r="O23" s="40">
        <v>60</v>
      </c>
      <c r="P23" s="40">
        <v>79</v>
      </c>
      <c r="Q23" s="40">
        <v>74</v>
      </c>
    </row>
    <row r="24" spans="1:17" ht="11.25">
      <c r="A24" s="25">
        <v>5</v>
      </c>
      <c r="B24" s="25">
        <v>35.5</v>
      </c>
      <c r="C24" s="25">
        <f>B24*2.54</f>
        <v>90.17</v>
      </c>
      <c r="D24" s="25">
        <v>926</v>
      </c>
      <c r="E24" s="35">
        <f>D24/92.227</f>
        <v>10.040443687857135</v>
      </c>
      <c r="F24" s="35">
        <f>E24/B24</f>
        <v>0.28282939965794746</v>
      </c>
      <c r="H24" s="40">
        <v>84</v>
      </c>
      <c r="I24" s="40">
        <v>66</v>
      </c>
      <c r="J24" s="40">
        <v>70</v>
      </c>
      <c r="K24" s="40">
        <v>78</v>
      </c>
      <c r="L24" s="40">
        <v>68</v>
      </c>
      <c r="M24" s="40">
        <v>65</v>
      </c>
      <c r="N24" s="40">
        <v>82</v>
      </c>
      <c r="O24" s="40">
        <v>68</v>
      </c>
      <c r="P24" s="40">
        <v>70</v>
      </c>
      <c r="Q24" s="40">
        <v>76</v>
      </c>
    </row>
    <row r="25" spans="1:17" ht="11.25">
      <c r="A25" s="19" t="s">
        <v>20</v>
      </c>
      <c r="B25" s="54">
        <f>AVERAGE(B20:B24)</f>
        <v>36.3</v>
      </c>
      <c r="C25" s="54">
        <f>AVERAGE(C20:C24)</f>
        <v>92.20200000000001</v>
      </c>
      <c r="D25" s="38">
        <v>507</v>
      </c>
      <c r="E25" s="39">
        <f>AVERAGE(E20:E24)</f>
        <v>10.324525355915295</v>
      </c>
      <c r="F25" s="39">
        <f>AVERAGE(F20,F21,F23,F24)</f>
        <v>0.2836597541991474</v>
      </c>
      <c r="H25" s="27" t="s">
        <v>21</v>
      </c>
      <c r="I25" s="27"/>
      <c r="J25" s="27"/>
      <c r="K25" s="34">
        <f>AVERAGE(H20:Q24)</f>
        <v>72.18</v>
      </c>
      <c r="L25" s="27"/>
      <c r="M25" s="40"/>
      <c r="N25" s="40"/>
      <c r="O25" s="40"/>
      <c r="P25" s="40"/>
      <c r="Q25" s="40"/>
    </row>
    <row r="28" spans="1:17" ht="11.25">
      <c r="A28" s="59">
        <v>36676.416666666664</v>
      </c>
      <c r="B28" s="22"/>
      <c r="D28" s="20" t="s">
        <v>15</v>
      </c>
      <c r="E28" s="20"/>
      <c r="F28" s="37">
        <f>K35*F35</f>
        <v>17.246155702456363</v>
      </c>
      <c r="G28" s="19" t="s">
        <v>11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1.25">
      <c r="A29" s="3"/>
      <c r="B29" s="4" t="s">
        <v>16</v>
      </c>
      <c r="C29" s="4" t="s">
        <v>45</v>
      </c>
      <c r="D29" s="4" t="s">
        <v>17</v>
      </c>
      <c r="E29" s="24" t="s">
        <v>170</v>
      </c>
      <c r="F29" s="26" t="s">
        <v>50</v>
      </c>
      <c r="H29" s="27" t="s">
        <v>19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1.25">
      <c r="A30" s="25">
        <v>1</v>
      </c>
      <c r="B30" s="25">
        <v>30</v>
      </c>
      <c r="C30" s="25">
        <f>B30*2.54</f>
        <v>76.2</v>
      </c>
      <c r="D30" s="25">
        <v>748</v>
      </c>
      <c r="E30" s="35">
        <f>D30/92.227</f>
        <v>8.110423194942912</v>
      </c>
      <c r="F30" s="35">
        <f>E30/B30</f>
        <v>0.2703474398314304</v>
      </c>
      <c r="H30" s="40">
        <v>86</v>
      </c>
      <c r="I30" s="40">
        <v>61</v>
      </c>
      <c r="J30" s="40">
        <v>54</v>
      </c>
      <c r="K30" s="40">
        <v>47</v>
      </c>
      <c r="L30" s="40">
        <v>60</v>
      </c>
      <c r="M30" s="40">
        <v>54</v>
      </c>
      <c r="N30" s="40">
        <v>58</v>
      </c>
      <c r="O30" s="40">
        <v>55</v>
      </c>
      <c r="P30" s="40">
        <v>66</v>
      </c>
      <c r="Q30" s="40">
        <v>55</v>
      </c>
    </row>
    <row r="31" spans="1:17" ht="11.25">
      <c r="A31" s="25">
        <v>2</v>
      </c>
      <c r="B31" s="25">
        <v>27.5</v>
      </c>
      <c r="C31" s="25">
        <f>B31*2.54</f>
        <v>69.85</v>
      </c>
      <c r="D31" s="25">
        <v>857</v>
      </c>
      <c r="E31" s="35">
        <f>D31/92.227</f>
        <v>9.292289676558925</v>
      </c>
      <c r="F31" s="35">
        <f>E31/B31</f>
        <v>0.3379014427839609</v>
      </c>
      <c r="H31" s="40">
        <v>82</v>
      </c>
      <c r="I31" s="40">
        <v>63</v>
      </c>
      <c r="J31" s="40">
        <v>42</v>
      </c>
      <c r="K31" s="40">
        <v>49</v>
      </c>
      <c r="L31" s="40">
        <v>53</v>
      </c>
      <c r="M31" s="40">
        <v>59</v>
      </c>
      <c r="N31" s="40">
        <v>54</v>
      </c>
      <c r="O31" s="40">
        <v>54</v>
      </c>
      <c r="P31" s="40">
        <v>70</v>
      </c>
      <c r="Q31" s="40">
        <v>49</v>
      </c>
    </row>
    <row r="32" spans="1:17" ht="11.25">
      <c r="A32" s="25">
        <v>3</v>
      </c>
      <c r="B32" s="25">
        <v>30.5</v>
      </c>
      <c r="C32" s="25">
        <f>B32*2.54</f>
        <v>77.47</v>
      </c>
      <c r="D32" s="25">
        <v>845</v>
      </c>
      <c r="E32" s="35">
        <f>D32/92.227</f>
        <v>9.162175935463583</v>
      </c>
      <c r="F32" s="35">
        <f>E32/B32</f>
        <v>0.300399210998806</v>
      </c>
      <c r="H32" s="40">
        <v>75</v>
      </c>
      <c r="I32" s="40">
        <v>61</v>
      </c>
      <c r="J32" s="40">
        <v>47</v>
      </c>
      <c r="K32" s="40">
        <v>56</v>
      </c>
      <c r="L32" s="40">
        <v>59</v>
      </c>
      <c r="M32" s="40">
        <v>62</v>
      </c>
      <c r="N32" s="40">
        <v>51</v>
      </c>
      <c r="O32" s="40">
        <v>51</v>
      </c>
      <c r="P32" s="40">
        <v>71</v>
      </c>
      <c r="Q32" s="40">
        <v>39</v>
      </c>
    </row>
    <row r="33" spans="1:17" ht="11.25">
      <c r="A33" s="25">
        <v>4</v>
      </c>
      <c r="B33" s="25">
        <v>28</v>
      </c>
      <c r="C33" s="25">
        <f>B33*2.54</f>
        <v>71.12</v>
      </c>
      <c r="D33" s="25">
        <v>726</v>
      </c>
      <c r="E33" s="35">
        <f>D33/92.227</f>
        <v>7.871881336268121</v>
      </c>
      <c r="F33" s="35">
        <f>E33/B33</f>
        <v>0.2811386191524329</v>
      </c>
      <c r="H33" s="40">
        <v>70</v>
      </c>
      <c r="I33" s="40">
        <v>62</v>
      </c>
      <c r="J33" s="40">
        <v>47</v>
      </c>
      <c r="K33" s="40">
        <v>50</v>
      </c>
      <c r="L33" s="40">
        <v>64</v>
      </c>
      <c r="M33" s="40">
        <v>64</v>
      </c>
      <c r="N33" s="40">
        <v>64</v>
      </c>
      <c r="O33" s="40">
        <v>64</v>
      </c>
      <c r="P33" s="40">
        <v>69</v>
      </c>
      <c r="Q33" s="40">
        <v>46</v>
      </c>
    </row>
    <row r="34" spans="1:17" ht="11.25">
      <c r="A34" s="25">
        <v>5</v>
      </c>
      <c r="B34" s="25">
        <v>29</v>
      </c>
      <c r="C34" s="25">
        <f>B34*2.54</f>
        <v>73.66</v>
      </c>
      <c r="D34" s="25">
        <v>798</v>
      </c>
      <c r="E34" s="35">
        <f>D34/92.227</f>
        <v>8.652563782840165</v>
      </c>
      <c r="F34" s="35">
        <f>E34/B34</f>
        <v>0.2983642683737988</v>
      </c>
      <c r="H34" s="40">
        <v>72</v>
      </c>
      <c r="I34" s="40">
        <v>45</v>
      </c>
      <c r="J34" s="40">
        <v>49</v>
      </c>
      <c r="K34" s="40">
        <v>56</v>
      </c>
      <c r="L34" s="40">
        <v>48</v>
      </c>
      <c r="M34" s="40">
        <v>57</v>
      </c>
      <c r="N34" s="40">
        <v>60</v>
      </c>
      <c r="O34" s="40">
        <v>60</v>
      </c>
      <c r="P34" s="40">
        <v>69</v>
      </c>
      <c r="Q34" s="40">
        <v>45</v>
      </c>
    </row>
    <row r="35" spans="1:17" ht="11.25">
      <c r="A35" s="19" t="s">
        <v>20</v>
      </c>
      <c r="B35" s="54">
        <f>AVERAGE(B30:B34)</f>
        <v>29</v>
      </c>
      <c r="C35" s="54">
        <f>AVERAGE(C30:C34)</f>
        <v>73.66</v>
      </c>
      <c r="D35" s="38">
        <v>507</v>
      </c>
      <c r="E35" s="39">
        <f>AVERAGE(E30:E34)</f>
        <v>8.61786678521474</v>
      </c>
      <c r="F35" s="39">
        <f>AVERAGE(F30,F31,F33,F34)</f>
        <v>0.29693794253540573</v>
      </c>
      <c r="H35" s="27" t="s">
        <v>21</v>
      </c>
      <c r="I35" s="27"/>
      <c r="J35" s="27"/>
      <c r="K35" s="34">
        <f>AVERAGE(H30:Q34)</f>
        <v>58.08</v>
      </c>
      <c r="L35" s="27"/>
      <c r="M35" s="40"/>
      <c r="N35" s="40"/>
      <c r="O35" s="40"/>
      <c r="P35" s="40"/>
      <c r="Q35" s="40"/>
    </row>
    <row r="38" spans="1:17" ht="11.25">
      <c r="A38" s="59">
        <v>36678.416666666664</v>
      </c>
      <c r="B38" s="22"/>
      <c r="D38" s="20" t="s">
        <v>15</v>
      </c>
      <c r="E38" s="20"/>
      <c r="F38" s="37">
        <f>K45*F45</f>
        <v>16.95590409171573</v>
      </c>
      <c r="G38" s="19" t="s">
        <v>11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1.25">
      <c r="A39" s="3"/>
      <c r="B39" s="4" t="s">
        <v>16</v>
      </c>
      <c r="C39" s="4" t="s">
        <v>45</v>
      </c>
      <c r="D39" s="4" t="s">
        <v>17</v>
      </c>
      <c r="E39" s="24" t="s">
        <v>170</v>
      </c>
      <c r="F39" s="26" t="s">
        <v>50</v>
      </c>
      <c r="H39" s="27" t="s">
        <v>19</v>
      </c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1.25">
      <c r="A40" s="25">
        <v>1</v>
      </c>
      <c r="B40" s="25">
        <v>22.5</v>
      </c>
      <c r="C40" s="25">
        <f>B40*2.54</f>
        <v>57.15</v>
      </c>
      <c r="D40" s="25">
        <v>692</v>
      </c>
      <c r="E40" s="35">
        <f>D40/92.227</f>
        <v>7.503225736497988</v>
      </c>
      <c r="F40" s="35">
        <f>E40/B40</f>
        <v>0.3334766993999106</v>
      </c>
      <c r="H40" s="40">
        <v>54</v>
      </c>
      <c r="I40" s="40">
        <v>54</v>
      </c>
      <c r="J40" s="40">
        <v>57</v>
      </c>
      <c r="K40" s="40">
        <v>56</v>
      </c>
      <c r="L40" s="40">
        <v>66</v>
      </c>
      <c r="M40" s="40">
        <v>48</v>
      </c>
      <c r="N40" s="40">
        <v>49</v>
      </c>
      <c r="O40" s="40">
        <v>71</v>
      </c>
      <c r="P40" s="40">
        <v>56</v>
      </c>
      <c r="Q40" s="40">
        <v>49</v>
      </c>
    </row>
    <row r="41" spans="1:17" ht="11.25">
      <c r="A41" s="25">
        <v>2</v>
      </c>
      <c r="B41" s="25">
        <v>22.5</v>
      </c>
      <c r="C41" s="25">
        <f>B41*2.54</f>
        <v>57.15</v>
      </c>
      <c r="D41" s="25">
        <v>632</v>
      </c>
      <c r="E41" s="35">
        <f>D41/92.227</f>
        <v>6.852657031021284</v>
      </c>
      <c r="F41" s="35">
        <f>E41/B41</f>
        <v>0.3045625347120571</v>
      </c>
      <c r="H41" s="40">
        <v>39</v>
      </c>
      <c r="I41" s="40">
        <v>57</v>
      </c>
      <c r="J41" s="40">
        <v>55</v>
      </c>
      <c r="K41" s="40">
        <v>53</v>
      </c>
      <c r="L41" s="40">
        <v>50</v>
      </c>
      <c r="M41" s="40">
        <v>47</v>
      </c>
      <c r="N41" s="40">
        <v>53</v>
      </c>
      <c r="O41" s="40">
        <v>65</v>
      </c>
      <c r="P41" s="40">
        <v>50</v>
      </c>
      <c r="Q41" s="40">
        <v>57</v>
      </c>
    </row>
    <row r="42" spans="1:17" ht="11.25">
      <c r="A42" s="25">
        <v>3</v>
      </c>
      <c r="B42" s="25">
        <v>22</v>
      </c>
      <c r="C42" s="25">
        <f>B42*2.54</f>
        <v>55.88</v>
      </c>
      <c r="D42" s="25">
        <v>640</v>
      </c>
      <c r="E42" s="35">
        <f>D42/92.227</f>
        <v>6.939399525084845</v>
      </c>
      <c r="F42" s="35">
        <f>E42/B42</f>
        <v>0.31542725114022024</v>
      </c>
      <c r="H42" s="40">
        <v>53</v>
      </c>
      <c r="I42" s="40">
        <v>54</v>
      </c>
      <c r="J42" s="40">
        <v>56</v>
      </c>
      <c r="K42" s="40">
        <v>52</v>
      </c>
      <c r="L42" s="40">
        <v>57</v>
      </c>
      <c r="M42" s="40">
        <v>48</v>
      </c>
      <c r="N42" s="40">
        <v>55</v>
      </c>
      <c r="O42" s="40">
        <v>51</v>
      </c>
      <c r="P42" s="40">
        <v>52</v>
      </c>
      <c r="Q42" s="40">
        <v>61</v>
      </c>
    </row>
    <row r="43" spans="1:17" ht="11.25">
      <c r="A43" s="25">
        <v>4</v>
      </c>
      <c r="B43" s="25">
        <v>21</v>
      </c>
      <c r="C43" s="25">
        <f>B43*2.54</f>
        <v>53.34</v>
      </c>
      <c r="D43" s="25">
        <v>609</v>
      </c>
      <c r="E43" s="35">
        <f>D43/92.227</f>
        <v>6.603272360588548</v>
      </c>
      <c r="F43" s="35">
        <f>E43/B43</f>
        <v>0.31444154098040705</v>
      </c>
      <c r="H43" s="40">
        <v>53</v>
      </c>
      <c r="I43" s="40">
        <v>50</v>
      </c>
      <c r="J43" s="40">
        <v>54</v>
      </c>
      <c r="K43" s="40">
        <v>52</v>
      </c>
      <c r="L43" s="40">
        <v>56</v>
      </c>
      <c r="M43" s="40">
        <v>48</v>
      </c>
      <c r="N43" s="40">
        <v>64</v>
      </c>
      <c r="O43" s="40">
        <v>52</v>
      </c>
      <c r="P43" s="40">
        <v>57</v>
      </c>
      <c r="Q43" s="40">
        <v>56</v>
      </c>
    </row>
    <row r="44" spans="1:17" ht="11.25">
      <c r="A44" s="25">
        <v>5</v>
      </c>
      <c r="B44" s="25">
        <v>20</v>
      </c>
      <c r="C44" s="25">
        <f>B44*2.54</f>
        <v>50.8</v>
      </c>
      <c r="D44" s="25">
        <v>565</v>
      </c>
      <c r="E44" s="35">
        <f>D44/92.227</f>
        <v>6.126188643238964</v>
      </c>
      <c r="F44" s="35">
        <f>E44/B44</f>
        <v>0.3063094321619482</v>
      </c>
      <c r="H44" s="40">
        <v>56</v>
      </c>
      <c r="I44" s="40">
        <v>50</v>
      </c>
      <c r="J44" s="40">
        <v>52</v>
      </c>
      <c r="K44" s="40">
        <v>52</v>
      </c>
      <c r="L44" s="40">
        <v>53</v>
      </c>
      <c r="M44" s="40">
        <v>51</v>
      </c>
      <c r="N44" s="40">
        <v>56</v>
      </c>
      <c r="O44" s="40">
        <v>55</v>
      </c>
      <c r="P44" s="40">
        <v>48</v>
      </c>
      <c r="Q44" s="40">
        <v>54</v>
      </c>
    </row>
    <row r="45" spans="1:17" ht="11.25">
      <c r="A45" s="19" t="s">
        <v>20</v>
      </c>
      <c r="B45" s="54">
        <f>AVERAGE(B40:B44)</f>
        <v>21.6</v>
      </c>
      <c r="C45" s="54">
        <f>AVERAGE(C40:C44)</f>
        <v>54.864</v>
      </c>
      <c r="D45" s="38">
        <v>507</v>
      </c>
      <c r="E45" s="39">
        <f>AVERAGE(E40:E44)</f>
        <v>6.804948659286326</v>
      </c>
      <c r="F45" s="39">
        <f>AVERAGE(F40,F41,F43,F44)</f>
        <v>0.3146975518135807</v>
      </c>
      <c r="H45" s="27" t="s">
        <v>21</v>
      </c>
      <c r="I45" s="27"/>
      <c r="J45" s="27"/>
      <c r="K45" s="34">
        <f>AVERAGE(H40:Q44)</f>
        <v>53.88</v>
      </c>
      <c r="L45" s="27"/>
      <c r="M45" s="40"/>
      <c r="N45" s="40"/>
      <c r="O45" s="40"/>
      <c r="P45" s="40"/>
      <c r="Q45" s="40"/>
    </row>
    <row r="48" spans="1:17" ht="11.25">
      <c r="A48" s="59">
        <v>36680.416666666664</v>
      </c>
      <c r="B48" s="22"/>
      <c r="D48" s="20" t="s">
        <v>15</v>
      </c>
      <c r="E48" s="20"/>
      <c r="F48" s="37">
        <f>K55*F55</f>
        <v>17.101685668587372</v>
      </c>
      <c r="G48" s="19" t="s">
        <v>11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>
      <c r="A49" s="3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27" t="s">
        <v>19</v>
      </c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1.25">
      <c r="A50" s="25">
        <v>1</v>
      </c>
      <c r="B50" s="25">
        <v>22</v>
      </c>
      <c r="C50" s="25">
        <f>B50*2.54</f>
        <v>55.88</v>
      </c>
      <c r="D50" s="25">
        <v>616</v>
      </c>
      <c r="E50" s="35">
        <f>D50/92.227</f>
        <v>6.679172042894163</v>
      </c>
      <c r="F50" s="35">
        <f>E50/B50</f>
        <v>0.30359872922246195</v>
      </c>
      <c r="H50" s="60">
        <v>51.66885916469254</v>
      </c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1.25">
      <c r="A51" s="25">
        <v>2</v>
      </c>
      <c r="B51" s="25">
        <v>22</v>
      </c>
      <c r="C51" s="25">
        <f>B51*2.54</f>
        <v>55.88</v>
      </c>
      <c r="D51" s="25">
        <v>652</v>
      </c>
      <c r="E51" s="35">
        <f>D51/92.227</f>
        <v>7.069513266180185</v>
      </c>
      <c r="F51" s="35">
        <f>E51/B51</f>
        <v>0.32134151209909934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11.25">
      <c r="A52" s="25">
        <v>3</v>
      </c>
      <c r="B52" s="25">
        <v>20</v>
      </c>
      <c r="C52" s="25">
        <f>B52*2.54</f>
        <v>50.8</v>
      </c>
      <c r="D52" s="25">
        <v>605</v>
      </c>
      <c r="E52" s="35">
        <f>D52/92.227</f>
        <v>6.5599011135567675</v>
      </c>
      <c r="F52" s="35">
        <f>E52/B52</f>
        <v>0.3279950556778384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1.25">
      <c r="A53" s="25">
        <v>4</v>
      </c>
      <c r="B53" s="25">
        <v>21.5</v>
      </c>
      <c r="C53" s="25">
        <f>B53*2.54</f>
        <v>54.61</v>
      </c>
      <c r="D53" s="25">
        <v>670</v>
      </c>
      <c r="E53" s="35">
        <f>D53/92.227</f>
        <v>7.264683877823197</v>
      </c>
      <c r="F53" s="35">
        <f>E53/B53</f>
        <v>0.33789227338712546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1.25">
      <c r="A54" s="25">
        <v>5</v>
      </c>
      <c r="B54" s="25">
        <v>23</v>
      </c>
      <c r="C54" s="25">
        <f>B54*2.54</f>
        <v>58.42</v>
      </c>
      <c r="D54" s="25">
        <v>766</v>
      </c>
      <c r="E54" s="35">
        <f>D54/92.227</f>
        <v>8.305593806585923</v>
      </c>
      <c r="F54" s="35">
        <f>E54/B54</f>
        <v>0.361112774199388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11.25">
      <c r="A55" s="19" t="s">
        <v>20</v>
      </c>
      <c r="B55" s="54">
        <f>AVERAGE(B50:B54)</f>
        <v>21.7</v>
      </c>
      <c r="C55" s="54">
        <f>AVERAGE(C50:C54)</f>
        <v>55.11800000000001</v>
      </c>
      <c r="D55" s="38">
        <v>507</v>
      </c>
      <c r="E55" s="39">
        <f>AVERAGE(E50:E54)</f>
        <v>7.175772821408048</v>
      </c>
      <c r="F55" s="39">
        <f>AVERAGE(F50,F51,F53,F54)</f>
        <v>0.3309863222270187</v>
      </c>
      <c r="H55" s="27" t="s">
        <v>159</v>
      </c>
      <c r="I55" s="27"/>
      <c r="J55" s="27"/>
      <c r="K55" s="34">
        <f>AVERAGE(H50:Q54)</f>
        <v>51.66885916469254</v>
      </c>
      <c r="L55" s="27"/>
      <c r="M55" s="40"/>
      <c r="N55" s="40"/>
      <c r="O55" s="40"/>
      <c r="P55" s="40"/>
      <c r="Q55" s="40"/>
    </row>
    <row r="58" spans="1:17" ht="11.25">
      <c r="A58" s="59">
        <v>36681.583333333336</v>
      </c>
      <c r="B58" s="22"/>
      <c r="D58" s="20" t="s">
        <v>15</v>
      </c>
      <c r="E58" s="20"/>
      <c r="F58" s="37">
        <f>K65*F65</f>
        <v>16.467632132901315</v>
      </c>
      <c r="G58" s="19" t="s">
        <v>11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1.25">
      <c r="A59" s="3"/>
      <c r="B59" s="4" t="s">
        <v>16</v>
      </c>
      <c r="C59" s="4" t="s">
        <v>45</v>
      </c>
      <c r="D59" s="4" t="s">
        <v>17</v>
      </c>
      <c r="E59" s="24" t="s">
        <v>170</v>
      </c>
      <c r="F59" s="26" t="s">
        <v>50</v>
      </c>
      <c r="H59" s="27" t="s">
        <v>19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1.25">
      <c r="A60" s="25">
        <v>1</v>
      </c>
      <c r="B60" s="25">
        <v>21.5</v>
      </c>
      <c r="C60" s="25">
        <f>B60*2.54</f>
        <v>54.61</v>
      </c>
      <c r="D60" s="25">
        <v>774</v>
      </c>
      <c r="E60" s="35">
        <f>D60/92.227</f>
        <v>8.392336300649484</v>
      </c>
      <c r="F60" s="35">
        <f>E60/B60</f>
        <v>0.3903412232860225</v>
      </c>
      <c r="H60" s="58">
        <v>45.66409428278623</v>
      </c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1.25">
      <c r="A61" s="25">
        <v>2</v>
      </c>
      <c r="B61" s="25">
        <v>21</v>
      </c>
      <c r="C61" s="25">
        <f>B61*2.54</f>
        <v>53.34</v>
      </c>
      <c r="D61" s="25">
        <v>591</v>
      </c>
      <c r="E61" s="35">
        <f>D61/92.227</f>
        <v>6.408101748945536</v>
      </c>
      <c r="F61" s="35">
        <f>E61/B61</f>
        <v>0.3051477023307398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11.25">
      <c r="A62" s="25">
        <v>3</v>
      </c>
      <c r="B62" s="25">
        <v>20.5</v>
      </c>
      <c r="C62" s="25">
        <f>B62*2.54</f>
        <v>52.07</v>
      </c>
      <c r="D62" s="25">
        <v>868</v>
      </c>
      <c r="E62" s="35">
        <f>D62/92.227</f>
        <v>9.411560605896321</v>
      </c>
      <c r="F62" s="35">
        <f>E62/B62</f>
        <v>0.45910051736079616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1.25">
      <c r="A63" s="25">
        <v>4</v>
      </c>
      <c r="B63" s="25">
        <v>19</v>
      </c>
      <c r="C63" s="25">
        <f>B63*2.54</f>
        <v>48.26</v>
      </c>
      <c r="D63" s="25">
        <v>632</v>
      </c>
      <c r="E63" s="35">
        <f>D63/92.227</f>
        <v>6.852657031021284</v>
      </c>
      <c r="F63" s="35">
        <f>E63/B63</f>
        <v>0.360666159527436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1.25">
      <c r="A64" s="25">
        <v>5</v>
      </c>
      <c r="B64" s="25">
        <v>19</v>
      </c>
      <c r="C64" s="25">
        <f>B64*2.54</f>
        <v>48.26</v>
      </c>
      <c r="D64" s="25">
        <v>677</v>
      </c>
      <c r="E64" s="35">
        <f>D64/92.227</f>
        <v>7.340583560128812</v>
      </c>
      <c r="F64" s="35">
        <f>E64/B64</f>
        <v>0.38634650316467434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1.25">
      <c r="A65" s="19" t="s">
        <v>20</v>
      </c>
      <c r="B65" s="54">
        <f>AVERAGE(B60:B64)</f>
        <v>20.2</v>
      </c>
      <c r="C65" s="54">
        <f>AVERAGE(C60:C64)</f>
        <v>51.30800000000001</v>
      </c>
      <c r="D65" s="38">
        <v>507</v>
      </c>
      <c r="E65" s="39">
        <f>AVERAGE(E60:E64)</f>
        <v>7.681047849328287</v>
      </c>
      <c r="F65" s="39">
        <f>AVERAGE(F60,F61,F63,F64)</f>
        <v>0.3606253970772182</v>
      </c>
      <c r="H65" s="27" t="s">
        <v>159</v>
      </c>
      <c r="I65" s="27"/>
      <c r="J65" s="27"/>
      <c r="K65" s="34">
        <f>AVERAGE(H60:Q64)</f>
        <v>45.66409428278623</v>
      </c>
      <c r="L65" s="27"/>
      <c r="M65" s="40"/>
      <c r="N65" s="40"/>
      <c r="O65" s="40"/>
      <c r="P65" s="40"/>
      <c r="Q65" s="40"/>
    </row>
    <row r="68" spans="1:17" ht="11.25">
      <c r="A68" s="59">
        <v>36682.572916666664</v>
      </c>
      <c r="B68" s="22"/>
      <c r="D68" s="20" t="s">
        <v>15</v>
      </c>
      <c r="E68" s="20"/>
      <c r="F68" s="37">
        <f>K75*F75</f>
        <v>9.809444117661007</v>
      </c>
      <c r="G68" s="19" t="s">
        <v>11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1.25">
      <c r="A69" s="3"/>
      <c r="B69" s="4" t="s">
        <v>16</v>
      </c>
      <c r="C69" s="4" t="s">
        <v>45</v>
      </c>
      <c r="D69" s="4" t="s">
        <v>17</v>
      </c>
      <c r="E69" s="24" t="s">
        <v>170</v>
      </c>
      <c r="F69" s="26" t="s">
        <v>50</v>
      </c>
      <c r="H69" s="27" t="s">
        <v>19</v>
      </c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.25">
      <c r="A70" s="25">
        <v>1</v>
      </c>
      <c r="B70" s="25">
        <v>21</v>
      </c>
      <c r="C70" s="25">
        <f>B70*2.54</f>
        <v>53.34</v>
      </c>
      <c r="D70" s="25">
        <v>586</v>
      </c>
      <c r="E70" s="35">
        <f>D70/92.227</f>
        <v>6.353887690155811</v>
      </c>
      <c r="F70" s="35">
        <f>E70/B70</f>
        <v>0.30256608048361006</v>
      </c>
      <c r="H70" s="58">
        <v>33.18389180460234</v>
      </c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1.25">
      <c r="A71" s="25">
        <v>2</v>
      </c>
      <c r="B71" s="25">
        <v>21</v>
      </c>
      <c r="C71" s="25">
        <f>B71*2.54</f>
        <v>53.34</v>
      </c>
      <c r="D71" s="25">
        <v>400</v>
      </c>
      <c r="E71" s="35">
        <f>D71/92.227</f>
        <v>4.337124703178028</v>
      </c>
      <c r="F71" s="35">
        <f>E71/B71</f>
        <v>0.2065297477703823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1.25">
      <c r="A72" s="25">
        <v>3</v>
      </c>
      <c r="B72" s="25">
        <v>19</v>
      </c>
      <c r="C72" s="25">
        <f>B72*2.54</f>
        <v>48.26</v>
      </c>
      <c r="D72" s="25">
        <v>535</v>
      </c>
      <c r="E72" s="35">
        <f>D72/92.227</f>
        <v>5.800904290500612</v>
      </c>
      <c r="F72" s="35">
        <f>E72/B72</f>
        <v>0.3053107521316112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1.25">
      <c r="A73" s="25">
        <v>4</v>
      </c>
      <c r="B73" s="25">
        <v>16</v>
      </c>
      <c r="C73" s="25">
        <f>B73*2.54</f>
        <v>40.64</v>
      </c>
      <c r="D73" s="25">
        <v>476</v>
      </c>
      <c r="E73" s="35">
        <f>D73/92.227</f>
        <v>5.161178396781853</v>
      </c>
      <c r="F73" s="35">
        <f>E73/B73</f>
        <v>0.3225736497988658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1.25">
      <c r="A74" s="25">
        <v>5</v>
      </c>
      <c r="B74" s="25">
        <v>20</v>
      </c>
      <c r="C74" s="25">
        <f>B74*2.54</f>
        <v>50.8</v>
      </c>
      <c r="D74" s="25">
        <v>647</v>
      </c>
      <c r="E74" s="35">
        <f>D74/92.227</f>
        <v>7.01529920739046</v>
      </c>
      <c r="F74" s="35">
        <f>E74/B74</f>
        <v>0.350764960369523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1.25">
      <c r="A75" s="19" t="s">
        <v>20</v>
      </c>
      <c r="B75" s="54">
        <f>AVERAGE(B70:B74)</f>
        <v>19.4</v>
      </c>
      <c r="C75" s="54">
        <f>AVERAGE(C70:C74)</f>
        <v>49.275999999999996</v>
      </c>
      <c r="D75" s="38">
        <v>507</v>
      </c>
      <c r="E75" s="39">
        <f>AVERAGE(E70:E74)</f>
        <v>5.733678857601353</v>
      </c>
      <c r="F75" s="39">
        <f>AVERAGE(F70,F71,F73,F74)</f>
        <v>0.2956086096055953</v>
      </c>
      <c r="H75" s="27" t="s">
        <v>159</v>
      </c>
      <c r="I75" s="27"/>
      <c r="J75" s="27"/>
      <c r="K75" s="34">
        <f>AVERAGE(H70:Q74)</f>
        <v>33.18389180460234</v>
      </c>
      <c r="L75" s="27"/>
      <c r="M75" s="40"/>
      <c r="N75" s="40"/>
      <c r="O75" s="40"/>
      <c r="P75" s="40"/>
      <c r="Q75" s="40"/>
    </row>
    <row r="78" spans="1:17" ht="11.25">
      <c r="A78" s="59">
        <v>36683.416666666664</v>
      </c>
      <c r="B78" s="22"/>
      <c r="D78" s="20" t="s">
        <v>15</v>
      </c>
      <c r="E78" s="20"/>
      <c r="F78" s="37">
        <f>K85*F85</f>
        <v>4.848881577083424</v>
      </c>
      <c r="G78" s="19" t="s">
        <v>11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1.25">
      <c r="A79" s="3"/>
      <c r="B79" s="4" t="s">
        <v>16</v>
      </c>
      <c r="C79" s="4" t="s">
        <v>45</v>
      </c>
      <c r="D79" s="4" t="s">
        <v>17</v>
      </c>
      <c r="E79" s="24" t="s">
        <v>170</v>
      </c>
      <c r="F79" s="26" t="s">
        <v>50</v>
      </c>
      <c r="H79" s="27" t="s">
        <v>19</v>
      </c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1.25">
      <c r="A80" s="25">
        <v>1</v>
      </c>
      <c r="B80" s="25">
        <v>14</v>
      </c>
      <c r="C80" s="25">
        <f>B80*2.54</f>
        <v>35.56</v>
      </c>
      <c r="D80" s="25">
        <v>393</v>
      </c>
      <c r="E80" s="35">
        <f>D80/92.227</f>
        <v>4.261225020872413</v>
      </c>
      <c r="F80" s="35">
        <f>E80/B80</f>
        <v>0.3043732157766009</v>
      </c>
      <c r="H80" s="58">
        <v>14.394141486289238</v>
      </c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1.25">
      <c r="A81" s="25">
        <v>2</v>
      </c>
      <c r="B81" s="25">
        <v>15</v>
      </c>
      <c r="C81" s="25">
        <f>B81*2.54</f>
        <v>38.1</v>
      </c>
      <c r="D81" s="25">
        <v>446</v>
      </c>
      <c r="E81" s="35">
        <f>D81/92.227</f>
        <v>4.835894044043501</v>
      </c>
      <c r="F81" s="35">
        <f>E81/B81</f>
        <v>0.3223929362695667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1.25">
      <c r="A82" s="25">
        <v>3</v>
      </c>
      <c r="B82" s="25">
        <v>16</v>
      </c>
      <c r="C82" s="25">
        <f>B82*2.54</f>
        <v>40.64</v>
      </c>
      <c r="D82" s="25">
        <v>390</v>
      </c>
      <c r="E82" s="35">
        <f>D82/92.227</f>
        <v>4.228696585598577</v>
      </c>
      <c r="F82" s="35">
        <f>E82/B82</f>
        <v>0.26429353659991106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1.25">
      <c r="A83" s="25">
        <v>4</v>
      </c>
      <c r="B83" s="25">
        <v>18.5</v>
      </c>
      <c r="C83" s="25">
        <f>B83*2.54</f>
        <v>46.99</v>
      </c>
      <c r="D83" s="25">
        <v>679</v>
      </c>
      <c r="E83" s="35">
        <f>D83/92.227</f>
        <v>7.3622691836447025</v>
      </c>
      <c r="F83" s="35">
        <f>E83/B83</f>
        <v>0.39796049641322717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1.25">
      <c r="A84" s="25">
        <v>5</v>
      </c>
      <c r="B84" s="25">
        <v>17</v>
      </c>
      <c r="C84" s="25">
        <f>B84*2.54</f>
        <v>43.18</v>
      </c>
      <c r="D84" s="25">
        <v>506</v>
      </c>
      <c r="E84" s="35">
        <f>D84/92.227</f>
        <v>5.486462749520205</v>
      </c>
      <c r="F84" s="35">
        <f>E84/B84</f>
        <v>0.32273310291295326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1.25">
      <c r="A85" s="19" t="s">
        <v>20</v>
      </c>
      <c r="B85" s="54">
        <f>AVERAGE(B80:B84)</f>
        <v>16.1</v>
      </c>
      <c r="C85" s="54">
        <f>AVERAGE(C80:C84)</f>
        <v>40.894</v>
      </c>
      <c r="D85" s="38">
        <v>507</v>
      </c>
      <c r="E85" s="39">
        <f>AVERAGE(E80:E84)</f>
        <v>5.23490951673588</v>
      </c>
      <c r="F85" s="39">
        <f>AVERAGE(F80,F81,F83,F84)</f>
        <v>0.336864937843087</v>
      </c>
      <c r="H85" s="27" t="s">
        <v>159</v>
      </c>
      <c r="I85" s="27"/>
      <c r="J85" s="27"/>
      <c r="K85" s="34">
        <f>AVERAGE(H80:Q84)</f>
        <v>14.394141486289238</v>
      </c>
      <c r="L85" s="27"/>
      <c r="M85" s="40"/>
      <c r="N85" s="40"/>
      <c r="O85" s="40"/>
      <c r="P85" s="40"/>
      <c r="Q85" s="40"/>
    </row>
    <row r="88" spans="1:17" ht="11.25">
      <c r="A88" s="59">
        <v>36684.416666666664</v>
      </c>
      <c r="B88" s="22"/>
      <c r="D88" s="20" t="s">
        <v>15</v>
      </c>
      <c r="E88" s="20"/>
      <c r="F88" s="37">
        <f>K95*F95</f>
        <v>1.317462928755979</v>
      </c>
      <c r="G88" s="19" t="s">
        <v>11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1.25">
      <c r="A89" s="3"/>
      <c r="B89" s="4" t="s">
        <v>16</v>
      </c>
      <c r="C89" s="4" t="s">
        <v>45</v>
      </c>
      <c r="D89" s="4" t="s">
        <v>17</v>
      </c>
      <c r="E89" s="24" t="s">
        <v>170</v>
      </c>
      <c r="F89" s="26" t="s">
        <v>50</v>
      </c>
      <c r="H89" s="27" t="s">
        <v>19</v>
      </c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1.25">
      <c r="A90" s="25">
        <v>1</v>
      </c>
      <c r="B90" s="25">
        <v>15</v>
      </c>
      <c r="C90" s="25">
        <f>B90*2.54</f>
        <v>38.1</v>
      </c>
      <c r="D90" s="25">
        <v>488</v>
      </c>
      <c r="E90" s="35">
        <f>D90/92.227</f>
        <v>5.291292137877194</v>
      </c>
      <c r="F90" s="35">
        <f>E90/B90</f>
        <v>0.35275280919181295</v>
      </c>
      <c r="H90" s="40">
        <v>0</v>
      </c>
      <c r="I90" s="40">
        <v>10</v>
      </c>
      <c r="J90" s="40">
        <v>5</v>
      </c>
      <c r="K90" s="40">
        <v>0</v>
      </c>
      <c r="L90" s="40">
        <v>0</v>
      </c>
      <c r="M90" s="40">
        <v>0</v>
      </c>
      <c r="N90" s="40">
        <v>11</v>
      </c>
      <c r="O90" s="40">
        <v>0</v>
      </c>
      <c r="P90" s="40">
        <v>0</v>
      </c>
      <c r="Q90" s="40">
        <v>0</v>
      </c>
    </row>
    <row r="91" spans="1:17" ht="11.25">
      <c r="A91" s="25">
        <v>2</v>
      </c>
      <c r="B91" s="25">
        <v>14</v>
      </c>
      <c r="C91" s="25">
        <f>B91*2.54</f>
        <v>35.56</v>
      </c>
      <c r="D91" s="25">
        <v>306</v>
      </c>
      <c r="E91" s="35">
        <f>D91/92.227</f>
        <v>3.3179003979311914</v>
      </c>
      <c r="F91" s="35">
        <f>E91/B91</f>
        <v>0.23699288556651368</v>
      </c>
      <c r="H91" s="40">
        <v>0</v>
      </c>
      <c r="I91" s="40">
        <v>10</v>
      </c>
      <c r="J91" s="40">
        <v>2</v>
      </c>
      <c r="K91" s="40">
        <v>0</v>
      </c>
      <c r="L91" s="40">
        <v>0</v>
      </c>
      <c r="M91" s="40">
        <v>12</v>
      </c>
      <c r="N91" s="40">
        <v>0</v>
      </c>
      <c r="O91" s="40">
        <v>0</v>
      </c>
      <c r="P91" s="40">
        <v>13</v>
      </c>
      <c r="Q91" s="40">
        <v>0</v>
      </c>
    </row>
    <row r="92" spans="1:17" ht="11.25">
      <c r="A92" s="25">
        <v>3</v>
      </c>
      <c r="B92" s="25">
        <v>14.5</v>
      </c>
      <c r="C92" s="25">
        <f>B92*2.54</f>
        <v>36.83</v>
      </c>
      <c r="D92" s="25">
        <v>496</v>
      </c>
      <c r="E92" s="35">
        <f>D92/92.227</f>
        <v>5.378034631940754</v>
      </c>
      <c r="F92" s="35">
        <f>E92/B92</f>
        <v>0.3708989401338451</v>
      </c>
      <c r="H92" s="40">
        <v>0</v>
      </c>
      <c r="I92" s="40">
        <v>9</v>
      </c>
      <c r="J92" s="40">
        <v>0</v>
      </c>
      <c r="K92" s="40">
        <v>0</v>
      </c>
      <c r="L92" s="40">
        <v>0</v>
      </c>
      <c r="M92" s="40">
        <v>2</v>
      </c>
      <c r="N92" s="40">
        <v>0</v>
      </c>
      <c r="O92" s="40">
        <v>0</v>
      </c>
      <c r="P92" s="40">
        <v>11</v>
      </c>
      <c r="Q92" s="40">
        <v>0</v>
      </c>
    </row>
    <row r="93" spans="1:17" ht="11.25">
      <c r="A93" s="25">
        <v>4</v>
      </c>
      <c r="B93" s="25">
        <v>14.5</v>
      </c>
      <c r="C93" s="25">
        <f>B93*2.54</f>
        <v>36.83</v>
      </c>
      <c r="D93" s="25">
        <v>490</v>
      </c>
      <c r="E93" s="35">
        <f>D93/92.227</f>
        <v>5.312977761393085</v>
      </c>
      <c r="F93" s="35">
        <f>E93/B93</f>
        <v>0.36641225940641964</v>
      </c>
      <c r="H93" s="40">
        <v>0</v>
      </c>
      <c r="I93" s="40">
        <v>16</v>
      </c>
      <c r="J93" s="40">
        <v>0</v>
      </c>
      <c r="K93" s="40">
        <v>0</v>
      </c>
      <c r="L93" s="40">
        <v>15</v>
      </c>
      <c r="M93" s="40">
        <v>0</v>
      </c>
      <c r="N93" s="40">
        <v>0</v>
      </c>
      <c r="O93" s="40">
        <v>0</v>
      </c>
      <c r="P93" s="40">
        <v>0</v>
      </c>
      <c r="Q93" s="40">
        <v>21</v>
      </c>
    </row>
    <row r="94" spans="1:17" ht="11.25">
      <c r="A94" s="25">
        <v>5</v>
      </c>
      <c r="B94" s="25">
        <v>14.5</v>
      </c>
      <c r="C94" s="25">
        <f>B94*2.54</f>
        <v>36.83</v>
      </c>
      <c r="D94" s="25">
        <v>510</v>
      </c>
      <c r="E94" s="35">
        <f>D94/92.227</f>
        <v>5.529833996551986</v>
      </c>
      <c r="F94" s="35">
        <f>E94/B94</f>
        <v>0.38136786183117144</v>
      </c>
      <c r="H94" s="40">
        <v>0</v>
      </c>
      <c r="I94" s="40">
        <v>21</v>
      </c>
      <c r="J94" s="40">
        <v>9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14</v>
      </c>
      <c r="Q94" s="40">
        <v>16</v>
      </c>
    </row>
    <row r="95" spans="1:17" ht="11.25">
      <c r="A95" s="19" t="s">
        <v>20</v>
      </c>
      <c r="B95" s="54">
        <f>AVERAGE(B90:B94)</f>
        <v>14.5</v>
      </c>
      <c r="C95" s="54">
        <f>AVERAGE(C90:C94)</f>
        <v>36.83</v>
      </c>
      <c r="D95" s="38">
        <v>507</v>
      </c>
      <c r="E95" s="39">
        <f>AVERAGE(E90:E94)</f>
        <v>4.966007785138842</v>
      </c>
      <c r="F95" s="39">
        <f>AVERAGE(F90,F91,F93,F94)</f>
        <v>0.33438145399897945</v>
      </c>
      <c r="H95" s="27" t="s">
        <v>21</v>
      </c>
      <c r="I95" s="27"/>
      <c r="J95" s="27"/>
      <c r="K95" s="34">
        <f>AVERAGE(H90:Q94)</f>
        <v>3.94</v>
      </c>
      <c r="L95" s="27"/>
      <c r="M95" s="40"/>
      <c r="N95" s="40"/>
      <c r="O95" s="40"/>
      <c r="P95" s="40"/>
      <c r="Q95" s="40"/>
    </row>
    <row r="98" spans="1:10" ht="11.25">
      <c r="A98" s="59">
        <v>36685.479166666664</v>
      </c>
      <c r="B98" s="22"/>
      <c r="D98" s="20" t="s">
        <v>15</v>
      </c>
      <c r="E98" s="20"/>
      <c r="F98" s="37">
        <v>0</v>
      </c>
      <c r="H98" s="19" t="s">
        <v>54</v>
      </c>
      <c r="I98" s="19"/>
      <c r="J98" s="19"/>
    </row>
    <row r="99" spans="1:6" ht="11.25">
      <c r="A99" s="3"/>
      <c r="B99" s="4" t="s">
        <v>16</v>
      </c>
      <c r="C99" s="4" t="s">
        <v>45</v>
      </c>
      <c r="D99" s="4" t="s">
        <v>17</v>
      </c>
      <c r="E99" s="24" t="s">
        <v>170</v>
      </c>
      <c r="F99" s="26" t="s">
        <v>50</v>
      </c>
    </row>
    <row r="100" spans="1:6" ht="11.25">
      <c r="A100" s="19" t="s">
        <v>20</v>
      </c>
      <c r="B100" s="54">
        <v>0</v>
      </c>
      <c r="C100" s="54">
        <v>0</v>
      </c>
      <c r="D100" s="38">
        <v>0</v>
      </c>
      <c r="E100" s="39">
        <v>0</v>
      </c>
      <c r="F100" s="39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5742187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56</v>
      </c>
    </row>
    <row r="3" spans="1:17" ht="11.25">
      <c r="A3" s="33">
        <v>36665</v>
      </c>
      <c r="B3" s="22">
        <v>0.5416666666666666</v>
      </c>
      <c r="D3" s="55" t="s">
        <v>15</v>
      </c>
      <c r="E3" s="55"/>
      <c r="F3" s="34">
        <f>K10*F10</f>
        <v>15.337721376085383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1.25">
      <c r="A4" s="3"/>
      <c r="B4" s="4" t="s">
        <v>16</v>
      </c>
      <c r="C4" s="4" t="s">
        <v>45</v>
      </c>
      <c r="D4" s="4" t="s">
        <v>17</v>
      </c>
      <c r="E4" s="24" t="s">
        <v>170</v>
      </c>
      <c r="F4" s="26" t="s">
        <v>50</v>
      </c>
      <c r="H4" s="64" t="s">
        <v>19</v>
      </c>
      <c r="I4" s="64"/>
      <c r="J4" s="64"/>
      <c r="K4" s="64"/>
      <c r="L4" s="64"/>
      <c r="M4" s="64"/>
      <c r="N4" s="64"/>
      <c r="O4" s="64"/>
      <c r="P4" s="64"/>
      <c r="Q4" s="64"/>
    </row>
    <row r="5" spans="1:17" ht="11.25">
      <c r="A5" s="25">
        <v>1</v>
      </c>
      <c r="B5" s="25">
        <v>20</v>
      </c>
      <c r="C5" s="25">
        <f>B5*2.54</f>
        <v>50.8</v>
      </c>
      <c r="D5" s="25">
        <v>437</v>
      </c>
      <c r="E5" s="35">
        <f>D5/92.227</f>
        <v>4.7383087382219955</v>
      </c>
      <c r="F5" s="35">
        <f>E5/B5</f>
        <v>0.23691543691109979</v>
      </c>
      <c r="H5" s="40">
        <v>61</v>
      </c>
      <c r="I5" s="40">
        <v>70</v>
      </c>
      <c r="J5" s="40">
        <v>73</v>
      </c>
      <c r="K5" s="40">
        <v>62</v>
      </c>
      <c r="L5" s="40">
        <v>69</v>
      </c>
      <c r="M5" s="40">
        <v>63</v>
      </c>
      <c r="N5" s="40">
        <v>81</v>
      </c>
      <c r="O5" s="40">
        <v>67</v>
      </c>
      <c r="P5" s="40">
        <v>64</v>
      </c>
      <c r="Q5" s="40">
        <v>66</v>
      </c>
    </row>
    <row r="6" spans="1:17" ht="11.25">
      <c r="A6" s="25">
        <v>2</v>
      </c>
      <c r="B6" s="25">
        <v>19.5</v>
      </c>
      <c r="C6" s="25">
        <f>B6*2.54</f>
        <v>49.53</v>
      </c>
      <c r="D6" s="25">
        <v>399</v>
      </c>
      <c r="E6" s="35">
        <f>D6/92.227</f>
        <v>4.3262818914200825</v>
      </c>
      <c r="F6" s="35">
        <f>E6/B6</f>
        <v>0.22186060981641448</v>
      </c>
      <c r="H6" s="40">
        <v>67</v>
      </c>
      <c r="I6" s="40">
        <v>74</v>
      </c>
      <c r="J6" s="40">
        <v>67</v>
      </c>
      <c r="K6" s="40">
        <v>62</v>
      </c>
      <c r="L6" s="40">
        <v>68</v>
      </c>
      <c r="M6" s="40">
        <v>64</v>
      </c>
      <c r="N6" s="40">
        <v>72</v>
      </c>
      <c r="O6" s="40">
        <v>66</v>
      </c>
      <c r="P6" s="40">
        <v>67</v>
      </c>
      <c r="Q6" s="40">
        <v>59</v>
      </c>
    </row>
    <row r="7" spans="1:17" ht="11.25">
      <c r="A7" s="25">
        <v>3</v>
      </c>
      <c r="B7" s="25">
        <v>20</v>
      </c>
      <c r="C7" s="25">
        <f>B7*2.54</f>
        <v>50.8</v>
      </c>
      <c r="D7" s="25">
        <v>399</v>
      </c>
      <c r="E7" s="35">
        <f>D7/92.227</f>
        <v>4.3262818914200825</v>
      </c>
      <c r="F7" s="35">
        <f>E7/B7</f>
        <v>0.21631409457100412</v>
      </c>
      <c r="H7" s="40">
        <v>64</v>
      </c>
      <c r="I7" s="40">
        <v>69</v>
      </c>
      <c r="J7" s="40">
        <v>67</v>
      </c>
      <c r="K7" s="40">
        <v>70</v>
      </c>
      <c r="L7" s="40">
        <v>72</v>
      </c>
      <c r="M7" s="40">
        <v>65</v>
      </c>
      <c r="N7" s="40">
        <v>70</v>
      </c>
      <c r="O7" s="40">
        <v>66</v>
      </c>
      <c r="P7" s="40">
        <v>63</v>
      </c>
      <c r="Q7" s="40">
        <v>64</v>
      </c>
    </row>
    <row r="8" spans="1:17" ht="11.25">
      <c r="A8" s="25">
        <v>4</v>
      </c>
      <c r="B8" s="25">
        <v>19</v>
      </c>
      <c r="C8" s="25">
        <f>B8*2.54</f>
        <v>48.26</v>
      </c>
      <c r="D8" s="25">
        <v>355</v>
      </c>
      <c r="E8" s="35">
        <f>D8/92.227</f>
        <v>3.8491981740704997</v>
      </c>
      <c r="F8" s="35">
        <f>E8/B8</f>
        <v>0.20258937758265788</v>
      </c>
      <c r="H8" s="40">
        <v>72</v>
      </c>
      <c r="I8" s="40">
        <v>60</v>
      </c>
      <c r="J8" s="40">
        <v>73</v>
      </c>
      <c r="K8" s="40">
        <v>72</v>
      </c>
      <c r="L8" s="40">
        <v>68</v>
      </c>
      <c r="M8" s="40">
        <v>62</v>
      </c>
      <c r="N8" s="40">
        <v>73</v>
      </c>
      <c r="O8" s="40">
        <v>65</v>
      </c>
      <c r="P8" s="40">
        <v>64</v>
      </c>
      <c r="Q8" s="40">
        <v>58</v>
      </c>
    </row>
    <row r="9" spans="1:17" ht="11.25">
      <c r="A9" s="25">
        <v>5</v>
      </c>
      <c r="B9" s="25">
        <v>22.5</v>
      </c>
      <c r="C9" s="25">
        <f>B9*2.54</f>
        <v>57.15</v>
      </c>
      <c r="D9" s="25">
        <v>534</v>
      </c>
      <c r="E9" s="35">
        <f>D9/92.227</f>
        <v>5.790061478742667</v>
      </c>
      <c r="F9" s="35">
        <f>E9/B9</f>
        <v>0.2573360657218963</v>
      </c>
      <c r="H9" s="40">
        <v>71</v>
      </c>
      <c r="I9" s="40">
        <v>68</v>
      </c>
      <c r="J9" s="40">
        <v>64</v>
      </c>
      <c r="K9" s="40">
        <v>70</v>
      </c>
      <c r="L9" s="40">
        <v>68</v>
      </c>
      <c r="M9" s="40">
        <v>65</v>
      </c>
      <c r="N9" s="40">
        <v>66</v>
      </c>
      <c r="O9" s="40">
        <v>60</v>
      </c>
      <c r="P9" s="40">
        <v>64</v>
      </c>
      <c r="Q9" s="40">
        <v>64</v>
      </c>
    </row>
    <row r="10" spans="1:17" ht="11.25">
      <c r="A10" s="19" t="s">
        <v>20</v>
      </c>
      <c r="B10" s="54">
        <f>AVERAGE(B5:B9)</f>
        <v>20.2</v>
      </c>
      <c r="C10" s="54">
        <f>AVERAGE(C5:C9)</f>
        <v>51.30799999999999</v>
      </c>
      <c r="D10" s="38">
        <v>507</v>
      </c>
      <c r="E10" s="39">
        <f>AVERAGE(E5:E9)</f>
        <v>4.606026434775066</v>
      </c>
      <c r="F10" s="39">
        <f>AVERAGE(F5,F6,F8,F9)</f>
        <v>0.22967537250801712</v>
      </c>
      <c r="H10" s="27" t="s">
        <v>21</v>
      </c>
      <c r="I10" s="27"/>
      <c r="J10" s="27"/>
      <c r="K10" s="34">
        <f>AVERAGE(H5:Q9)</f>
        <v>66.78</v>
      </c>
      <c r="L10" s="27"/>
      <c r="M10" s="40"/>
      <c r="N10" s="40"/>
      <c r="O10" s="40"/>
      <c r="P10" s="40"/>
      <c r="Q10" s="40"/>
    </row>
    <row r="12" spans="1:17" ht="11.25">
      <c r="A12" s="33">
        <v>36676</v>
      </c>
      <c r="B12" s="22">
        <v>0.4791666666666667</v>
      </c>
      <c r="D12" s="55" t="s">
        <v>15</v>
      </c>
      <c r="E12" s="55"/>
      <c r="F12" s="34">
        <f>K19*F19</f>
        <v>15.960406026054963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1.25">
      <c r="A13" s="3"/>
      <c r="B13" s="4" t="s">
        <v>16</v>
      </c>
      <c r="C13" s="4" t="s">
        <v>45</v>
      </c>
      <c r="D13" s="4" t="s">
        <v>17</v>
      </c>
      <c r="E13" s="24" t="s">
        <v>170</v>
      </c>
      <c r="F13" s="26" t="s">
        <v>50</v>
      </c>
      <c r="H13" s="64" t="s">
        <v>19</v>
      </c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1.25">
      <c r="A14" s="25">
        <v>1</v>
      </c>
      <c r="B14" s="25">
        <v>20.5</v>
      </c>
      <c r="C14" s="25">
        <f>B14*2.54</f>
        <v>52.07</v>
      </c>
      <c r="D14" s="25">
        <v>536</v>
      </c>
      <c r="E14" s="35">
        <f>D14/92.227</f>
        <v>5.811747102258558</v>
      </c>
      <c r="F14" s="35">
        <f>E14/B14</f>
        <v>0.2834998586467589</v>
      </c>
      <c r="H14" s="40">
        <v>63</v>
      </c>
      <c r="I14" s="40">
        <v>52</v>
      </c>
      <c r="J14" s="40">
        <v>57</v>
      </c>
      <c r="K14" s="40">
        <v>57</v>
      </c>
      <c r="L14" s="40">
        <v>55</v>
      </c>
      <c r="M14" s="40">
        <v>54</v>
      </c>
      <c r="N14" s="40">
        <v>57</v>
      </c>
      <c r="O14" s="40">
        <v>53</v>
      </c>
      <c r="P14" s="40">
        <v>61</v>
      </c>
      <c r="Q14" s="40">
        <v>63</v>
      </c>
    </row>
    <row r="15" spans="1:17" ht="11.25">
      <c r="A15" s="25">
        <v>2</v>
      </c>
      <c r="B15" s="25">
        <v>17.5</v>
      </c>
      <c r="C15" s="25">
        <f>B15*2.54</f>
        <v>44.45</v>
      </c>
      <c r="D15" s="25">
        <v>484</v>
      </c>
      <c r="E15" s="35">
        <f>D15/92.227</f>
        <v>5.247920890845414</v>
      </c>
      <c r="F15" s="35">
        <f>E15/B15</f>
        <v>0.2998811937625951</v>
      </c>
      <c r="H15" s="40">
        <v>60</v>
      </c>
      <c r="I15" s="40">
        <v>54</v>
      </c>
      <c r="J15" s="40">
        <v>55</v>
      </c>
      <c r="K15" s="40">
        <v>52</v>
      </c>
      <c r="L15" s="40">
        <v>52</v>
      </c>
      <c r="M15" s="40">
        <v>60</v>
      </c>
      <c r="N15" s="40">
        <v>56</v>
      </c>
      <c r="O15" s="40">
        <v>53</v>
      </c>
      <c r="P15" s="40">
        <v>58</v>
      </c>
      <c r="Q15" s="40">
        <v>59</v>
      </c>
    </row>
    <row r="16" spans="1:17" ht="11.25">
      <c r="A16" s="25">
        <v>3</v>
      </c>
      <c r="B16" s="25">
        <v>20</v>
      </c>
      <c r="C16" s="25">
        <f>B16*2.54</f>
        <v>50.8</v>
      </c>
      <c r="D16" s="25">
        <v>578</v>
      </c>
      <c r="E16" s="35">
        <f>D16/92.227</f>
        <v>6.26714519609225</v>
      </c>
      <c r="F16" s="35">
        <f>E16/B16</f>
        <v>0.3133572598046125</v>
      </c>
      <c r="H16" s="40">
        <v>57</v>
      </c>
      <c r="I16" s="40">
        <v>55</v>
      </c>
      <c r="J16" s="40">
        <v>57</v>
      </c>
      <c r="K16" s="40">
        <v>55</v>
      </c>
      <c r="L16" s="40">
        <v>53</v>
      </c>
      <c r="M16" s="40">
        <v>60</v>
      </c>
      <c r="N16" s="40">
        <v>56</v>
      </c>
      <c r="O16" s="40">
        <v>59</v>
      </c>
      <c r="P16" s="40">
        <v>56</v>
      </c>
      <c r="Q16" s="40">
        <v>68</v>
      </c>
    </row>
    <row r="17" spans="1:17" ht="11.25">
      <c r="A17" s="25">
        <v>4</v>
      </c>
      <c r="B17" s="25">
        <v>19</v>
      </c>
      <c r="C17" s="25">
        <f>B17*2.54</f>
        <v>48.26</v>
      </c>
      <c r="D17" s="25">
        <v>495</v>
      </c>
      <c r="E17" s="35">
        <f>D17/92.227</f>
        <v>5.36719182018281</v>
      </c>
      <c r="F17" s="35">
        <f>E17/B17</f>
        <v>0.28248378000962154</v>
      </c>
      <c r="H17" s="40">
        <v>54</v>
      </c>
      <c r="I17" s="40">
        <v>50</v>
      </c>
      <c r="J17" s="40">
        <v>56</v>
      </c>
      <c r="K17" s="40">
        <v>49</v>
      </c>
      <c r="L17" s="40">
        <v>53</v>
      </c>
      <c r="M17" s="40">
        <v>66</v>
      </c>
      <c r="N17" s="40">
        <v>57</v>
      </c>
      <c r="O17" s="40">
        <v>52</v>
      </c>
      <c r="P17" s="40">
        <v>64</v>
      </c>
      <c r="Q17" s="40">
        <v>66</v>
      </c>
    </row>
    <row r="18" spans="1:17" ht="11.25">
      <c r="A18" s="25">
        <v>5</v>
      </c>
      <c r="B18" s="25">
        <v>16.5</v>
      </c>
      <c r="C18" s="25">
        <f>B18*2.54</f>
        <v>41.910000000000004</v>
      </c>
      <c r="D18" s="25">
        <v>397</v>
      </c>
      <c r="E18" s="35">
        <f>D18/92.227</f>
        <v>4.304596267904193</v>
      </c>
      <c r="F18" s="35">
        <f>E18/B18</f>
        <v>0.2608846222972238</v>
      </c>
      <c r="H18" s="40">
        <v>56</v>
      </c>
      <c r="I18" s="40">
        <v>39</v>
      </c>
      <c r="J18" s="40">
        <v>53</v>
      </c>
      <c r="K18" s="40">
        <v>58</v>
      </c>
      <c r="L18" s="40">
        <v>53</v>
      </c>
      <c r="M18" s="40">
        <v>53</v>
      </c>
      <c r="N18" s="40">
        <v>61</v>
      </c>
      <c r="O18" s="40">
        <v>62</v>
      </c>
      <c r="P18" s="40">
        <v>63</v>
      </c>
      <c r="Q18" s="40">
        <v>61</v>
      </c>
    </row>
    <row r="19" spans="1:17" ht="11.25">
      <c r="A19" s="19" t="s">
        <v>20</v>
      </c>
      <c r="B19" s="54">
        <f>AVERAGE(B14:B18)</f>
        <v>18.7</v>
      </c>
      <c r="C19" s="54">
        <f>AVERAGE(C14:C18)</f>
        <v>47.498</v>
      </c>
      <c r="D19" s="38">
        <v>507</v>
      </c>
      <c r="E19" s="39">
        <f>AVERAGE(E14:E18)</f>
        <v>5.3997202554566455</v>
      </c>
      <c r="F19" s="39">
        <f>AVERAGE(F14,F15,F17,F18)</f>
        <v>0.28168736367904984</v>
      </c>
      <c r="H19" s="27" t="s">
        <v>21</v>
      </c>
      <c r="I19" s="27"/>
      <c r="J19" s="27"/>
      <c r="K19" s="34">
        <f>AVERAGE(H14:Q18)</f>
        <v>56.66</v>
      </c>
      <c r="L19" s="27"/>
      <c r="M19" s="40"/>
      <c r="N19" s="40"/>
      <c r="O19" s="40"/>
      <c r="P19" s="40"/>
      <c r="Q19" s="40"/>
    </row>
    <row r="21" spans="1:17" ht="11.25">
      <c r="A21" s="33">
        <v>36679</v>
      </c>
      <c r="B21" s="22">
        <v>0.6770833333333334</v>
      </c>
      <c r="D21" s="55" t="s">
        <v>15</v>
      </c>
      <c r="E21" s="55"/>
      <c r="F21" s="34">
        <f>K28*F28</f>
        <v>13.052125374732821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1.25">
      <c r="A22" s="3"/>
      <c r="B22" s="4" t="s">
        <v>16</v>
      </c>
      <c r="C22" s="4" t="s">
        <v>45</v>
      </c>
      <c r="D22" s="4" t="s">
        <v>17</v>
      </c>
      <c r="E22" s="24" t="s">
        <v>170</v>
      </c>
      <c r="F22" s="26" t="s">
        <v>50</v>
      </c>
      <c r="H22" s="64" t="s">
        <v>19</v>
      </c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1.25">
      <c r="A23" s="25">
        <v>1</v>
      </c>
      <c r="B23" s="25">
        <v>15.5</v>
      </c>
      <c r="C23" s="25">
        <f>B23*2.54</f>
        <v>39.37</v>
      </c>
      <c r="D23" s="25">
        <v>460</v>
      </c>
      <c r="E23" s="35">
        <f>D23/92.227</f>
        <v>4.987693408654732</v>
      </c>
      <c r="F23" s="35">
        <f>E23/B23</f>
        <v>0.3217866715261118</v>
      </c>
      <c r="H23" s="40">
        <v>42</v>
      </c>
      <c r="I23" s="40">
        <v>49</v>
      </c>
      <c r="J23" s="40">
        <v>33</v>
      </c>
      <c r="K23" s="40">
        <v>36</v>
      </c>
      <c r="L23" s="40">
        <v>35</v>
      </c>
      <c r="M23" s="40">
        <v>45</v>
      </c>
      <c r="N23" s="40">
        <v>53</v>
      </c>
      <c r="O23" s="40">
        <v>53</v>
      </c>
      <c r="P23" s="40">
        <v>54</v>
      </c>
      <c r="Q23" s="40">
        <v>51</v>
      </c>
    </row>
    <row r="24" spans="1:17" ht="11.25">
      <c r="A24" s="25">
        <v>2</v>
      </c>
      <c r="B24" s="25">
        <v>15.5</v>
      </c>
      <c r="C24" s="25">
        <f>B24*2.54</f>
        <v>39.37</v>
      </c>
      <c r="D24" s="25">
        <v>393</v>
      </c>
      <c r="E24" s="35">
        <f>D24/92.227</f>
        <v>4.261225020872413</v>
      </c>
      <c r="F24" s="35">
        <f>E24/B24</f>
        <v>0.2749177432820911</v>
      </c>
      <c r="H24" s="40">
        <v>49</v>
      </c>
      <c r="I24" s="40">
        <v>40</v>
      </c>
      <c r="J24" s="40">
        <v>30</v>
      </c>
      <c r="K24" s="40">
        <v>39</v>
      </c>
      <c r="L24" s="40">
        <v>36</v>
      </c>
      <c r="M24" s="40">
        <v>53</v>
      </c>
      <c r="N24" s="40">
        <v>50</v>
      </c>
      <c r="O24" s="40">
        <v>51</v>
      </c>
      <c r="P24" s="40">
        <v>48</v>
      </c>
      <c r="Q24" s="40">
        <v>52</v>
      </c>
    </row>
    <row r="25" spans="1:17" ht="11.25">
      <c r="A25" s="25">
        <v>3</v>
      </c>
      <c r="B25" s="25">
        <v>14</v>
      </c>
      <c r="C25" s="25">
        <f>B25*2.54</f>
        <v>35.56</v>
      </c>
      <c r="D25" s="25">
        <v>361</v>
      </c>
      <c r="E25" s="35">
        <f>D25/92.227</f>
        <v>3.9142550446181703</v>
      </c>
      <c r="F25" s="35">
        <f>E25/B25</f>
        <v>0.27958964604415504</v>
      </c>
      <c r="H25" s="40">
        <v>42</v>
      </c>
      <c r="I25" s="40">
        <v>35</v>
      </c>
      <c r="J25" s="40">
        <v>49</v>
      </c>
      <c r="K25" s="40">
        <v>42</v>
      </c>
      <c r="L25" s="40">
        <v>36</v>
      </c>
      <c r="M25" s="40">
        <v>57</v>
      </c>
      <c r="N25" s="40">
        <v>52</v>
      </c>
      <c r="O25" s="40">
        <v>48</v>
      </c>
      <c r="P25" s="40">
        <v>42</v>
      </c>
      <c r="Q25" s="40">
        <v>56</v>
      </c>
    </row>
    <row r="26" spans="1:17" ht="11.25">
      <c r="A26" s="25">
        <v>4</v>
      </c>
      <c r="B26" s="25">
        <v>16</v>
      </c>
      <c r="C26" s="25">
        <f>B26*2.54</f>
        <v>40.64</v>
      </c>
      <c r="D26" s="25">
        <v>386</v>
      </c>
      <c r="E26" s="35">
        <f>D26/92.227</f>
        <v>4.185325338566797</v>
      </c>
      <c r="F26" s="35">
        <f>E26/B26</f>
        <v>0.2615828336604248</v>
      </c>
      <c r="H26" s="40">
        <v>53</v>
      </c>
      <c r="I26" s="40">
        <v>36</v>
      </c>
      <c r="J26" s="40">
        <v>45</v>
      </c>
      <c r="K26" s="40">
        <v>43</v>
      </c>
      <c r="L26" s="40">
        <v>39</v>
      </c>
      <c r="M26" s="40">
        <v>52</v>
      </c>
      <c r="N26" s="40">
        <v>51</v>
      </c>
      <c r="O26" s="40">
        <v>47</v>
      </c>
      <c r="P26" s="40">
        <v>53</v>
      </c>
      <c r="Q26" s="40">
        <v>54</v>
      </c>
    </row>
    <row r="27" spans="1:17" ht="11.25">
      <c r="A27" s="25">
        <v>5</v>
      </c>
      <c r="B27" s="25">
        <v>15.5</v>
      </c>
      <c r="C27" s="25">
        <f>B27*2.54</f>
        <v>39.37</v>
      </c>
      <c r="D27" s="25">
        <v>392</v>
      </c>
      <c r="E27" s="35">
        <f>D27/92.227</f>
        <v>4.250382209114467</v>
      </c>
      <c r="F27" s="35">
        <f>E27/B27</f>
        <v>0.27421820703964306</v>
      </c>
      <c r="H27" s="40">
        <v>50</v>
      </c>
      <c r="I27" s="40">
        <v>39</v>
      </c>
      <c r="J27" s="40">
        <v>32</v>
      </c>
      <c r="K27" s="40">
        <v>48</v>
      </c>
      <c r="L27" s="40">
        <v>41</v>
      </c>
      <c r="M27" s="40">
        <v>56</v>
      </c>
      <c r="N27" s="40">
        <v>46</v>
      </c>
      <c r="O27" s="40">
        <v>52</v>
      </c>
      <c r="P27" s="40">
        <v>52</v>
      </c>
      <c r="Q27" s="40">
        <v>58</v>
      </c>
    </row>
    <row r="28" spans="1:17" ht="11.25">
      <c r="A28" s="19" t="s">
        <v>20</v>
      </c>
      <c r="B28" s="54">
        <f>AVERAGE(B23:B27)</f>
        <v>15.3</v>
      </c>
      <c r="C28" s="54">
        <f>AVERAGE(C23:C27)</f>
        <v>38.862</v>
      </c>
      <c r="D28" s="38">
        <v>507</v>
      </c>
      <c r="E28" s="39">
        <f>AVERAGE(E23:E27)</f>
        <v>4.319776204365315</v>
      </c>
      <c r="F28" s="39">
        <f>AVERAGE(F23,F24,F26,F27)</f>
        <v>0.2831263638770677</v>
      </c>
      <c r="H28" s="27" t="s">
        <v>21</v>
      </c>
      <c r="I28" s="27"/>
      <c r="J28" s="27"/>
      <c r="K28" s="34">
        <f>AVERAGE(H23:Q27)</f>
        <v>46.1</v>
      </c>
      <c r="L28" s="27"/>
      <c r="M28" s="40"/>
      <c r="N28" s="40"/>
      <c r="O28" s="40"/>
      <c r="P28" s="40"/>
      <c r="Q28" s="40"/>
    </row>
    <row r="30" spans="1:17" ht="11.25">
      <c r="A30" s="33">
        <v>36681</v>
      </c>
      <c r="B30" s="22">
        <v>0.3854166666666667</v>
      </c>
      <c r="D30" s="55" t="s">
        <v>15</v>
      </c>
      <c r="E30" s="55"/>
      <c r="F30" s="34">
        <f>K37*F37</f>
        <v>11.891277541921399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1.25">
      <c r="A31" s="3"/>
      <c r="B31" s="4" t="s">
        <v>16</v>
      </c>
      <c r="C31" s="4" t="s">
        <v>45</v>
      </c>
      <c r="D31" s="4" t="s">
        <v>17</v>
      </c>
      <c r="E31" s="24" t="s">
        <v>170</v>
      </c>
      <c r="F31" s="26" t="s">
        <v>50</v>
      </c>
      <c r="H31" s="64" t="s">
        <v>19</v>
      </c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1.25">
      <c r="A32" s="25">
        <v>1</v>
      </c>
      <c r="B32" s="25">
        <v>15</v>
      </c>
      <c r="C32" s="25">
        <f>B32*2.54</f>
        <v>38.1</v>
      </c>
      <c r="D32" s="25">
        <v>404</v>
      </c>
      <c r="E32" s="35">
        <f>D32/92.227</f>
        <v>4.380495950209808</v>
      </c>
      <c r="F32" s="35">
        <f>E32/B32</f>
        <v>0.29203306334732054</v>
      </c>
      <c r="H32" s="40">
        <v>41</v>
      </c>
      <c r="I32" s="40">
        <v>44</v>
      </c>
      <c r="J32" s="40">
        <v>34</v>
      </c>
      <c r="K32" s="40">
        <v>30</v>
      </c>
      <c r="L32" s="40">
        <v>42</v>
      </c>
      <c r="M32" s="40">
        <v>46</v>
      </c>
      <c r="N32" s="40">
        <v>53</v>
      </c>
      <c r="O32" s="40">
        <v>45</v>
      </c>
      <c r="P32" s="40">
        <v>43</v>
      </c>
      <c r="Q32" s="40">
        <v>50</v>
      </c>
    </row>
    <row r="33" spans="1:17" ht="11.25">
      <c r="A33" s="25">
        <v>2</v>
      </c>
      <c r="B33" s="25">
        <v>14.5</v>
      </c>
      <c r="C33" s="25">
        <f>B33*2.54</f>
        <v>36.83</v>
      </c>
      <c r="D33" s="25">
        <v>414</v>
      </c>
      <c r="E33" s="35">
        <f>D33/92.227</f>
        <v>4.488924067789259</v>
      </c>
      <c r="F33" s="35">
        <f>E33/B33</f>
        <v>0.30958097019236264</v>
      </c>
      <c r="H33" s="40">
        <v>38</v>
      </c>
      <c r="I33" s="40">
        <v>40</v>
      </c>
      <c r="J33" s="40">
        <v>29</v>
      </c>
      <c r="K33" s="40">
        <v>37</v>
      </c>
      <c r="L33" s="40">
        <v>37</v>
      </c>
      <c r="M33" s="40">
        <v>53</v>
      </c>
      <c r="N33" s="40">
        <v>48</v>
      </c>
      <c r="O33" s="40">
        <v>47</v>
      </c>
      <c r="P33" s="40">
        <v>40</v>
      </c>
      <c r="Q33" s="40">
        <v>46</v>
      </c>
    </row>
    <row r="34" spans="1:17" ht="11.25">
      <c r="A34" s="25">
        <v>3</v>
      </c>
      <c r="B34" s="25">
        <v>15</v>
      </c>
      <c r="C34" s="25">
        <f>B34*2.54</f>
        <v>38.1</v>
      </c>
      <c r="D34" s="25">
        <v>358</v>
      </c>
      <c r="E34" s="35">
        <f>D34/92.227</f>
        <v>3.881726609344335</v>
      </c>
      <c r="F34" s="35">
        <f>E34/B34</f>
        <v>0.258781773956289</v>
      </c>
      <c r="H34" s="40">
        <v>43</v>
      </c>
      <c r="I34" s="40">
        <v>37</v>
      </c>
      <c r="J34" s="40">
        <v>45</v>
      </c>
      <c r="K34" s="40">
        <v>35</v>
      </c>
      <c r="L34" s="40">
        <v>47</v>
      </c>
      <c r="M34" s="40">
        <v>47</v>
      </c>
      <c r="N34" s="40">
        <v>48</v>
      </c>
      <c r="O34" s="40">
        <v>48</v>
      </c>
      <c r="P34" s="40">
        <v>50</v>
      </c>
      <c r="Q34" s="40">
        <v>55</v>
      </c>
    </row>
    <row r="35" spans="1:17" ht="11.25">
      <c r="A35" s="25">
        <v>4</v>
      </c>
      <c r="B35" s="25">
        <v>17.5</v>
      </c>
      <c r="C35" s="25">
        <f>B35*2.54</f>
        <v>44.45</v>
      </c>
      <c r="D35" s="25">
        <v>388</v>
      </c>
      <c r="E35" s="35">
        <f>D35/92.227</f>
        <v>4.207010962082687</v>
      </c>
      <c r="F35" s="35">
        <f>E35/B35</f>
        <v>0.24040062640472495</v>
      </c>
      <c r="H35" s="40">
        <v>43</v>
      </c>
      <c r="I35" s="40">
        <v>31</v>
      </c>
      <c r="J35" s="40">
        <v>37</v>
      </c>
      <c r="K35" s="40">
        <v>42</v>
      </c>
      <c r="L35" s="40">
        <v>40</v>
      </c>
      <c r="M35" s="40">
        <v>44</v>
      </c>
      <c r="N35" s="40">
        <v>47</v>
      </c>
      <c r="O35" s="40">
        <v>49</v>
      </c>
      <c r="P35" s="40">
        <v>47</v>
      </c>
      <c r="Q35" s="40">
        <v>55</v>
      </c>
    </row>
    <row r="36" spans="1:17" ht="11.25">
      <c r="A36" s="25">
        <v>5</v>
      </c>
      <c r="B36" s="25">
        <v>14</v>
      </c>
      <c r="C36" s="25">
        <f>B36*2.54</f>
        <v>35.56</v>
      </c>
      <c r="D36" s="25">
        <v>324</v>
      </c>
      <c r="E36" s="35">
        <f>D36/92.227</f>
        <v>3.513071009574203</v>
      </c>
      <c r="F36" s="35">
        <f>E36/B36</f>
        <v>0.2509336435410145</v>
      </c>
      <c r="H36" s="40">
        <v>50</v>
      </c>
      <c r="I36" s="40">
        <v>38</v>
      </c>
      <c r="J36" s="40">
        <v>39</v>
      </c>
      <c r="K36" s="40">
        <v>29</v>
      </c>
      <c r="L36" s="40">
        <v>42</v>
      </c>
      <c r="M36" s="40">
        <v>46</v>
      </c>
      <c r="N36" s="40">
        <v>49</v>
      </c>
      <c r="O36" s="40">
        <v>43</v>
      </c>
      <c r="P36" s="40">
        <v>53</v>
      </c>
      <c r="Q36" s="40">
        <v>54</v>
      </c>
    </row>
    <row r="37" spans="1:17" ht="11.25">
      <c r="A37" s="19" t="s">
        <v>20</v>
      </c>
      <c r="B37" s="54">
        <f>AVERAGE(B32:B36)</f>
        <v>15.2</v>
      </c>
      <c r="C37" s="54">
        <f>AVERAGE(C32:C36)</f>
        <v>38.608000000000004</v>
      </c>
      <c r="D37" s="38">
        <v>507</v>
      </c>
      <c r="E37" s="39">
        <f>AVERAGE(E32:E36)</f>
        <v>4.094245719800059</v>
      </c>
      <c r="F37" s="39">
        <f>AVERAGE(F32,F33,F35,F36)</f>
        <v>0.27323707587135565</v>
      </c>
      <c r="H37" s="27" t="s">
        <v>21</v>
      </c>
      <c r="I37" s="27"/>
      <c r="J37" s="27"/>
      <c r="K37" s="34">
        <f>AVERAGE(H32:Q36)</f>
        <v>43.52</v>
      </c>
      <c r="L37" s="27"/>
      <c r="M37" s="40"/>
      <c r="N37" s="40"/>
      <c r="O37" s="40"/>
      <c r="P37" s="40"/>
      <c r="Q37" s="40"/>
    </row>
    <row r="39" spans="1:17" ht="11.25">
      <c r="A39" s="33">
        <v>36683</v>
      </c>
      <c r="B39" s="22">
        <v>0.2951388888888889</v>
      </c>
      <c r="D39" s="55" t="s">
        <v>15</v>
      </c>
      <c r="E39" s="55"/>
      <c r="F39" s="34">
        <f>K46*F46</f>
        <v>11.286054996203903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1.25">
      <c r="A40" s="3"/>
      <c r="B40" s="4" t="s">
        <v>16</v>
      </c>
      <c r="C40" s="4" t="s">
        <v>45</v>
      </c>
      <c r="D40" s="4" t="s">
        <v>17</v>
      </c>
      <c r="E40" s="24" t="s">
        <v>170</v>
      </c>
      <c r="F40" s="26" t="s">
        <v>50</v>
      </c>
      <c r="H40" s="64" t="s">
        <v>19</v>
      </c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1.25">
      <c r="A41" s="25">
        <v>1</v>
      </c>
      <c r="B41" s="25">
        <v>16</v>
      </c>
      <c r="C41" s="25">
        <f>B41*2.54</f>
        <v>40.64</v>
      </c>
      <c r="D41" s="25">
        <v>496</v>
      </c>
      <c r="E41" s="35">
        <f>D41/92.227</f>
        <v>5.378034631940754</v>
      </c>
      <c r="F41" s="35">
        <f>E41/B41</f>
        <v>0.33612716449629715</v>
      </c>
      <c r="H41" s="40">
        <v>35</v>
      </c>
      <c r="I41" s="40">
        <v>33</v>
      </c>
      <c r="J41" s="40">
        <v>31</v>
      </c>
      <c r="K41" s="40">
        <v>37</v>
      </c>
      <c r="L41" s="40">
        <v>32</v>
      </c>
      <c r="M41" s="40">
        <v>35</v>
      </c>
      <c r="N41" s="40">
        <v>42</v>
      </c>
      <c r="O41" s="40">
        <v>41</v>
      </c>
      <c r="P41" s="40">
        <v>40</v>
      </c>
      <c r="Q41" s="40">
        <v>34</v>
      </c>
    </row>
    <row r="42" spans="1:17" ht="11.25">
      <c r="A42" s="25">
        <v>2</v>
      </c>
      <c r="B42" s="25">
        <v>15.5</v>
      </c>
      <c r="C42" s="25">
        <f>B42*2.54</f>
        <v>39.37</v>
      </c>
      <c r="D42" s="25">
        <v>525</v>
      </c>
      <c r="E42" s="35">
        <f>D42/92.227</f>
        <v>5.692476172921162</v>
      </c>
      <c r="F42" s="35">
        <f>E42/B42</f>
        <v>0.3672565272852363</v>
      </c>
      <c r="H42" s="40">
        <v>33</v>
      </c>
      <c r="I42" s="40">
        <v>34</v>
      </c>
      <c r="J42" s="40">
        <v>26</v>
      </c>
      <c r="K42" s="40">
        <v>34</v>
      </c>
      <c r="L42" s="40">
        <v>28</v>
      </c>
      <c r="M42" s="40">
        <v>44</v>
      </c>
      <c r="N42" s="40">
        <v>41</v>
      </c>
      <c r="O42" s="40">
        <v>36</v>
      </c>
      <c r="P42" s="40">
        <v>38</v>
      </c>
      <c r="Q42" s="40">
        <v>45</v>
      </c>
    </row>
    <row r="43" spans="1:17" ht="11.25">
      <c r="A43" s="25">
        <v>3</v>
      </c>
      <c r="B43" s="25">
        <v>12.5</v>
      </c>
      <c r="C43" s="25">
        <f>B43*2.54</f>
        <v>31.75</v>
      </c>
      <c r="D43" s="25">
        <v>376</v>
      </c>
      <c r="E43" s="35">
        <f>D43/92.227</f>
        <v>4.076897220987346</v>
      </c>
      <c r="F43" s="35">
        <f>E43/B43</f>
        <v>0.32615177767898773</v>
      </c>
      <c r="H43" s="40">
        <v>24</v>
      </c>
      <c r="I43" s="40">
        <v>31</v>
      </c>
      <c r="J43" s="40">
        <v>22</v>
      </c>
      <c r="K43" s="40">
        <v>26</v>
      </c>
      <c r="L43" s="40">
        <v>26</v>
      </c>
      <c r="M43" s="40">
        <v>44</v>
      </c>
      <c r="N43" s="40">
        <v>42</v>
      </c>
      <c r="O43" s="40">
        <v>38</v>
      </c>
      <c r="P43" s="40">
        <v>42</v>
      </c>
      <c r="Q43" s="40">
        <v>44</v>
      </c>
    </row>
    <row r="44" spans="1:17" ht="11.25">
      <c r="A44" s="25">
        <v>4</v>
      </c>
      <c r="B44" s="25">
        <v>7.5</v>
      </c>
      <c r="C44" s="25">
        <f>B44*2.54</f>
        <v>19.05</v>
      </c>
      <c r="D44" s="25">
        <v>219</v>
      </c>
      <c r="E44" s="35">
        <f>D44/92.227</f>
        <v>2.37457577498997</v>
      </c>
      <c r="F44" s="35">
        <f>E44/B44</f>
        <v>0.316610103331996</v>
      </c>
      <c r="H44" s="40">
        <v>29</v>
      </c>
      <c r="I44" s="40">
        <v>32</v>
      </c>
      <c r="J44" s="40">
        <v>24</v>
      </c>
      <c r="K44" s="40">
        <v>25</v>
      </c>
      <c r="L44" s="40">
        <v>23</v>
      </c>
      <c r="M44" s="40">
        <v>36</v>
      </c>
      <c r="N44" s="40">
        <v>39</v>
      </c>
      <c r="O44" s="40">
        <v>42</v>
      </c>
      <c r="P44" s="40">
        <v>45</v>
      </c>
      <c r="Q44" s="40">
        <v>44</v>
      </c>
    </row>
    <row r="45" spans="1:17" ht="11.25">
      <c r="A45" s="25">
        <v>5</v>
      </c>
      <c r="B45" s="25">
        <v>11</v>
      </c>
      <c r="C45" s="25">
        <f>B45*2.54</f>
        <v>27.94</v>
      </c>
      <c r="D45" s="25">
        <v>276</v>
      </c>
      <c r="E45" s="35">
        <f>D45/92.227</f>
        <v>2.992616045192839</v>
      </c>
      <c r="F45" s="35">
        <f>E45/B45</f>
        <v>0.27205600410843994</v>
      </c>
      <c r="H45" s="40">
        <v>34</v>
      </c>
      <c r="I45" s="40">
        <v>28</v>
      </c>
      <c r="J45" s="40">
        <v>20</v>
      </c>
      <c r="K45" s="40">
        <v>25</v>
      </c>
      <c r="L45" s="40">
        <v>32</v>
      </c>
      <c r="M45" s="40">
        <v>44</v>
      </c>
      <c r="N45" s="40">
        <v>39</v>
      </c>
      <c r="O45" s="40">
        <v>41</v>
      </c>
      <c r="P45" s="40">
        <v>41</v>
      </c>
      <c r="Q45" s="40">
        <v>46</v>
      </c>
    </row>
    <row r="46" spans="1:17" ht="11.25">
      <c r="A46" s="19" t="s">
        <v>20</v>
      </c>
      <c r="B46" s="54">
        <f>AVERAGE(B41:B45)</f>
        <v>12.5</v>
      </c>
      <c r="C46" s="54">
        <f>AVERAGE(C41:C45)</f>
        <v>31.75</v>
      </c>
      <c r="D46" s="38">
        <v>507</v>
      </c>
      <c r="E46" s="39">
        <f>AVERAGE(E41:E45)</f>
        <v>4.102919969206415</v>
      </c>
      <c r="F46" s="39">
        <f>AVERAGE(F41,F42,F44,F45)</f>
        <v>0.3230124498054924</v>
      </c>
      <c r="H46" s="27" t="s">
        <v>21</v>
      </c>
      <c r="I46" s="27"/>
      <c r="J46" s="27"/>
      <c r="K46" s="34">
        <f>AVERAGE(H41:Q45)</f>
        <v>34.94</v>
      </c>
      <c r="L46" s="27"/>
      <c r="M46" s="40"/>
      <c r="N46" s="40"/>
      <c r="O46" s="40"/>
      <c r="P46" s="40"/>
      <c r="Q46" s="40"/>
    </row>
    <row r="48" spans="1:17" ht="11.25">
      <c r="A48" s="33">
        <v>36685</v>
      </c>
      <c r="B48" s="22">
        <v>0.2951388888888889</v>
      </c>
      <c r="D48" s="55" t="s">
        <v>15</v>
      </c>
      <c r="E48" s="55"/>
      <c r="F48" s="34">
        <f>K55*F55</f>
        <v>2.2996702058907923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>
      <c r="A49" s="3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64" t="s">
        <v>19</v>
      </c>
      <c r="I49" s="64"/>
      <c r="J49" s="64"/>
      <c r="K49" s="64"/>
      <c r="L49" s="64"/>
      <c r="M49" s="64"/>
      <c r="N49" s="64"/>
      <c r="O49" s="64"/>
      <c r="P49" s="64"/>
      <c r="Q49" s="64"/>
    </row>
    <row r="50" spans="1:17" ht="11.25">
      <c r="A50" s="25">
        <v>1</v>
      </c>
      <c r="B50" s="25">
        <v>16</v>
      </c>
      <c r="C50" s="25">
        <f>B50*2.54</f>
        <v>40.64</v>
      </c>
      <c r="D50" s="25">
        <v>193</v>
      </c>
      <c r="E50" s="35">
        <f>D50/92.227</f>
        <v>2.0926626692833983</v>
      </c>
      <c r="F50" s="35">
        <f>E50/B50</f>
        <v>0.1307914168302124</v>
      </c>
      <c r="H50" s="40">
        <v>10</v>
      </c>
      <c r="I50" s="40">
        <v>0</v>
      </c>
      <c r="J50" s="40">
        <v>0</v>
      </c>
      <c r="K50" s="40">
        <v>0</v>
      </c>
      <c r="L50" s="40">
        <v>0</v>
      </c>
      <c r="M50" s="40">
        <v>24</v>
      </c>
      <c r="N50" s="40">
        <v>15</v>
      </c>
      <c r="O50" s="40">
        <v>16</v>
      </c>
      <c r="P50" s="40">
        <v>10</v>
      </c>
      <c r="Q50" s="40">
        <v>21</v>
      </c>
    </row>
    <row r="51" spans="1:17" ht="11.25">
      <c r="A51" s="25">
        <v>2</v>
      </c>
      <c r="B51" s="25">
        <v>15.5</v>
      </c>
      <c r="C51" s="25">
        <f>B51*2.54</f>
        <v>39.37</v>
      </c>
      <c r="D51" s="25">
        <v>287</v>
      </c>
      <c r="E51" s="35">
        <f>D51/92.227</f>
        <v>3.111886974530235</v>
      </c>
      <c r="F51" s="35">
        <f>E51/B51</f>
        <v>0.2007669015825958</v>
      </c>
      <c r="H51" s="40">
        <v>26</v>
      </c>
      <c r="I51" s="40">
        <v>0</v>
      </c>
      <c r="J51" s="40">
        <v>0</v>
      </c>
      <c r="K51" s="40">
        <v>0</v>
      </c>
      <c r="L51" s="40">
        <v>0</v>
      </c>
      <c r="M51" s="40">
        <v>24</v>
      </c>
      <c r="N51" s="40">
        <v>17</v>
      </c>
      <c r="O51" s="40">
        <v>0</v>
      </c>
      <c r="P51" s="40">
        <v>16</v>
      </c>
      <c r="Q51" s="40">
        <v>21</v>
      </c>
    </row>
    <row r="52" spans="1:17" ht="11.25">
      <c r="A52" s="25">
        <v>3</v>
      </c>
      <c r="B52" s="25">
        <v>12.5</v>
      </c>
      <c r="C52" s="25">
        <f>B52*2.54</f>
        <v>31.75</v>
      </c>
      <c r="D52" s="25">
        <v>246</v>
      </c>
      <c r="E52" s="35">
        <f>D52/92.227</f>
        <v>2.667331692454487</v>
      </c>
      <c r="F52" s="35">
        <f>E52/B52</f>
        <v>0.21338653539635896</v>
      </c>
      <c r="H52" s="40">
        <v>9</v>
      </c>
      <c r="I52" s="40">
        <v>0</v>
      </c>
      <c r="J52" s="40">
        <v>0</v>
      </c>
      <c r="K52" s="40">
        <v>0</v>
      </c>
      <c r="L52" s="40">
        <v>0</v>
      </c>
      <c r="M52" s="40">
        <v>16</v>
      </c>
      <c r="N52" s="40">
        <v>16</v>
      </c>
      <c r="O52" s="40">
        <v>14</v>
      </c>
      <c r="P52" s="40">
        <v>17</v>
      </c>
      <c r="Q52" s="40">
        <v>18</v>
      </c>
    </row>
    <row r="53" spans="1:17" ht="11.25">
      <c r="A53" s="25">
        <v>4</v>
      </c>
      <c r="B53" s="25">
        <v>7.5</v>
      </c>
      <c r="C53" s="25">
        <f>B53*2.54</f>
        <v>19.05</v>
      </c>
      <c r="D53" s="25">
        <v>326</v>
      </c>
      <c r="E53" s="35">
        <f>D53/92.227</f>
        <v>3.5347566330900926</v>
      </c>
      <c r="F53" s="35">
        <f>E53/B53</f>
        <v>0.47130088441201234</v>
      </c>
      <c r="H53" s="40">
        <v>4</v>
      </c>
      <c r="I53" s="40">
        <v>0</v>
      </c>
      <c r="J53" s="40">
        <v>0</v>
      </c>
      <c r="K53" s="40">
        <v>0</v>
      </c>
      <c r="L53" s="40">
        <v>0</v>
      </c>
      <c r="M53" s="40">
        <v>18</v>
      </c>
      <c r="N53" s="40">
        <v>14</v>
      </c>
      <c r="O53" s="40">
        <v>17</v>
      </c>
      <c r="P53" s="40">
        <v>15</v>
      </c>
      <c r="Q53" s="40">
        <v>20</v>
      </c>
    </row>
    <row r="54" spans="1:17" ht="11.25">
      <c r="A54" s="25">
        <v>5</v>
      </c>
      <c r="B54" s="25">
        <v>11</v>
      </c>
      <c r="C54" s="25">
        <f>B54*2.54</f>
        <v>27.94</v>
      </c>
      <c r="D54" s="25">
        <v>211</v>
      </c>
      <c r="E54" s="35">
        <f>D54/92.227</f>
        <v>2.2878332809264097</v>
      </c>
      <c r="F54" s="35">
        <f>E54/B54</f>
        <v>0.2079848437205827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15</v>
      </c>
      <c r="N54" s="40">
        <v>11</v>
      </c>
      <c r="O54" s="40">
        <v>15</v>
      </c>
      <c r="P54" s="40">
        <v>17</v>
      </c>
      <c r="Q54" s="40">
        <v>19</v>
      </c>
    </row>
    <row r="55" spans="1:17" ht="11.25">
      <c r="A55" s="19" t="s">
        <v>20</v>
      </c>
      <c r="B55" s="54">
        <f>AVERAGE(B50:B54)</f>
        <v>12.5</v>
      </c>
      <c r="C55" s="54">
        <f>AVERAGE(C50:C54)</f>
        <v>31.75</v>
      </c>
      <c r="D55" s="38">
        <v>507</v>
      </c>
      <c r="E55" s="39">
        <f>AVERAGE(E50:E54)</f>
        <v>2.7388942500569247</v>
      </c>
      <c r="F55" s="39">
        <f>AVERAGE(F50,F51,F53,F54)</f>
        <v>0.2527110116363508</v>
      </c>
      <c r="H55" s="27" t="s">
        <v>21</v>
      </c>
      <c r="I55" s="27"/>
      <c r="J55" s="27"/>
      <c r="K55" s="34">
        <f>AVERAGE(H50:Q54)</f>
        <v>9.1</v>
      </c>
      <c r="L55" s="27"/>
      <c r="M55" s="40"/>
      <c r="N55" s="40"/>
      <c r="O55" s="40"/>
      <c r="P55" s="40"/>
      <c r="Q55" s="40"/>
    </row>
    <row r="57" spans="1:10" ht="11.25">
      <c r="A57" s="33">
        <v>36687</v>
      </c>
      <c r="B57" s="22">
        <v>0.7083333333333334</v>
      </c>
      <c r="D57" s="55" t="s">
        <v>15</v>
      </c>
      <c r="E57" s="55"/>
      <c r="F57" s="34">
        <v>0</v>
      </c>
      <c r="H57" s="19" t="s">
        <v>54</v>
      </c>
      <c r="I57" s="19"/>
      <c r="J57" s="19"/>
    </row>
    <row r="58" spans="1:6" ht="11.25">
      <c r="A58" s="3"/>
      <c r="B58" s="4" t="s">
        <v>16</v>
      </c>
      <c r="C58" s="4" t="s">
        <v>45</v>
      </c>
      <c r="D58" s="4" t="s">
        <v>17</v>
      </c>
      <c r="E58" s="24" t="s">
        <v>170</v>
      </c>
      <c r="F58" s="26" t="s">
        <v>50</v>
      </c>
    </row>
    <row r="59" spans="1:6" ht="11.25">
      <c r="A59" s="19" t="s">
        <v>20</v>
      </c>
      <c r="B59" s="54">
        <v>0</v>
      </c>
      <c r="C59" s="54">
        <v>0</v>
      </c>
      <c r="D59" s="38">
        <v>0</v>
      </c>
      <c r="E59" s="39">
        <v>0</v>
      </c>
      <c r="F59" s="39" t="s">
        <v>55</v>
      </c>
    </row>
  </sheetData>
  <mergeCells count="6">
    <mergeCell ref="H40:Q40"/>
    <mergeCell ref="H49:Q49"/>
    <mergeCell ref="H4:Q4"/>
    <mergeCell ref="H13:Q13"/>
    <mergeCell ref="H22:Q22"/>
    <mergeCell ref="H31:Q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140625" style="4" customWidth="1"/>
    <col min="6" max="7" width="9.140625" style="4" customWidth="1"/>
    <col min="8" max="17" width="6.7109375" style="40" customWidth="1"/>
    <col min="18" max="16384" width="9.140625" style="4" customWidth="1"/>
  </cols>
  <sheetData>
    <row r="1" spans="1:5" ht="11.25">
      <c r="A1" s="19" t="s">
        <v>59</v>
      </c>
      <c r="C1" s="19" t="s">
        <v>71</v>
      </c>
      <c r="E1" s="19" t="s">
        <v>175</v>
      </c>
    </row>
    <row r="2" spans="3:5" ht="11.25">
      <c r="C2" s="19" t="s">
        <v>72</v>
      </c>
      <c r="D2" s="19"/>
      <c r="E2" s="51" t="s">
        <v>176</v>
      </c>
    </row>
    <row r="3" spans="3:5" ht="11.25">
      <c r="C3" s="19"/>
      <c r="D3" s="19"/>
      <c r="E3" s="51"/>
    </row>
    <row r="4" spans="1:7" ht="11.25">
      <c r="A4" s="33">
        <v>36637</v>
      </c>
      <c r="B4" s="4" t="s">
        <v>49</v>
      </c>
      <c r="D4" s="20" t="s">
        <v>15</v>
      </c>
      <c r="E4" s="20"/>
      <c r="F4" s="37">
        <f>K16*F16</f>
        <v>6.965280111994198</v>
      </c>
      <c r="G4" s="19" t="s">
        <v>11</v>
      </c>
    </row>
    <row r="5" spans="1:17" ht="11.25">
      <c r="A5" s="3"/>
      <c r="B5" s="4" t="s">
        <v>16</v>
      </c>
      <c r="C5" s="4" t="s">
        <v>45</v>
      </c>
      <c r="D5" s="4" t="s">
        <v>17</v>
      </c>
      <c r="E5" s="24" t="s">
        <v>170</v>
      </c>
      <c r="F5" s="26" t="s">
        <v>50</v>
      </c>
      <c r="H5" s="64" t="s">
        <v>19</v>
      </c>
      <c r="I5" s="64"/>
      <c r="J5" s="64"/>
      <c r="K5" s="64"/>
      <c r="L5" s="64"/>
      <c r="M5" s="64"/>
      <c r="N5" s="64"/>
      <c r="O5" s="64"/>
      <c r="P5" s="64"/>
      <c r="Q5" s="64"/>
    </row>
    <row r="6" spans="1:17" ht="11.25">
      <c r="A6" s="25">
        <v>1</v>
      </c>
      <c r="B6" s="25">
        <v>10</v>
      </c>
      <c r="C6" s="25">
        <f>B6*2.54</f>
        <v>25.4</v>
      </c>
      <c r="D6" s="25">
        <v>148</v>
      </c>
      <c r="E6" s="35">
        <f>D6/92.227</f>
        <v>1.6047361401758704</v>
      </c>
      <c r="F6" s="35">
        <f aca="true" t="shared" si="0" ref="F6:F15">E6/B6</f>
        <v>0.16047361401758703</v>
      </c>
      <c r="H6" s="40">
        <v>33</v>
      </c>
      <c r="I6" s="40">
        <v>32</v>
      </c>
      <c r="J6" s="40">
        <v>36</v>
      </c>
      <c r="K6" s="40">
        <v>33</v>
      </c>
      <c r="L6" s="40">
        <v>40</v>
      </c>
      <c r="M6" s="40">
        <v>35</v>
      </c>
      <c r="N6" s="40">
        <v>26</v>
      </c>
      <c r="O6" s="40">
        <v>30</v>
      </c>
      <c r="P6" s="40">
        <v>33</v>
      </c>
      <c r="Q6" s="40">
        <v>24</v>
      </c>
    </row>
    <row r="7" spans="1:17" ht="11.25">
      <c r="A7" s="25">
        <v>2</v>
      </c>
      <c r="B7" s="25">
        <v>10.5</v>
      </c>
      <c r="C7" s="25">
        <f aca="true" t="shared" si="1" ref="C7:C15">B7*2.54</f>
        <v>26.67</v>
      </c>
      <c r="D7" s="25">
        <v>210</v>
      </c>
      <c r="E7" s="35">
        <f aca="true" t="shared" si="2" ref="E7:E15">D7/92.227</f>
        <v>2.2769904691684646</v>
      </c>
      <c r="F7" s="35">
        <f t="shared" si="0"/>
        <v>0.2168562351589014</v>
      </c>
      <c r="H7" s="40">
        <v>31</v>
      </c>
      <c r="I7" s="40">
        <v>41</v>
      </c>
      <c r="J7" s="40">
        <v>38</v>
      </c>
      <c r="K7" s="40">
        <v>39</v>
      </c>
      <c r="L7" s="40">
        <v>36</v>
      </c>
      <c r="M7" s="40">
        <v>24</v>
      </c>
      <c r="N7" s="40">
        <v>28</v>
      </c>
      <c r="O7" s="40">
        <v>28</v>
      </c>
      <c r="P7" s="40">
        <v>35</v>
      </c>
      <c r="Q7" s="40">
        <v>28</v>
      </c>
    </row>
    <row r="8" spans="1:17" ht="11.25">
      <c r="A8" s="25">
        <v>3</v>
      </c>
      <c r="B8" s="25">
        <v>14</v>
      </c>
      <c r="C8" s="25">
        <f t="shared" si="1"/>
        <v>35.56</v>
      </c>
      <c r="D8" s="25">
        <v>205</v>
      </c>
      <c r="E8" s="35">
        <f t="shared" si="2"/>
        <v>2.2227764103787395</v>
      </c>
      <c r="F8" s="35">
        <f t="shared" si="0"/>
        <v>0.1587697435984814</v>
      </c>
      <c r="H8" s="40">
        <v>18</v>
      </c>
      <c r="I8" s="40">
        <v>24</v>
      </c>
      <c r="J8" s="40">
        <v>33</v>
      </c>
      <c r="K8" s="40">
        <v>27</v>
      </c>
      <c r="L8" s="40">
        <v>35</v>
      </c>
      <c r="M8" s="40">
        <v>36</v>
      </c>
      <c r="N8" s="40">
        <v>30</v>
      </c>
      <c r="O8" s="40">
        <v>34</v>
      </c>
      <c r="P8" s="40">
        <v>36</v>
      </c>
      <c r="Q8" s="40">
        <v>51</v>
      </c>
    </row>
    <row r="9" spans="1:17" ht="11.25">
      <c r="A9" s="25">
        <v>4</v>
      </c>
      <c r="B9" s="25">
        <v>9</v>
      </c>
      <c r="C9" s="25">
        <f t="shared" si="1"/>
        <v>22.86</v>
      </c>
      <c r="D9" s="25">
        <v>157</v>
      </c>
      <c r="E9" s="35">
        <f t="shared" si="2"/>
        <v>1.702321445997376</v>
      </c>
      <c r="F9" s="35">
        <f t="shared" si="0"/>
        <v>0.18914682733304178</v>
      </c>
      <c r="H9" s="40">
        <v>29</v>
      </c>
      <c r="I9" s="40">
        <v>32</v>
      </c>
      <c r="J9" s="40">
        <v>35</v>
      </c>
      <c r="K9" s="40">
        <v>30</v>
      </c>
      <c r="L9" s="40">
        <v>28</v>
      </c>
      <c r="M9" s="40">
        <v>42</v>
      </c>
      <c r="N9" s="40">
        <v>33</v>
      </c>
      <c r="O9" s="40">
        <v>22</v>
      </c>
      <c r="P9" s="40">
        <v>25</v>
      </c>
      <c r="Q9" s="40">
        <v>39</v>
      </c>
    </row>
    <row r="10" spans="1:17" ht="11.25">
      <c r="A10" s="25">
        <v>5</v>
      </c>
      <c r="B10" s="25">
        <v>8</v>
      </c>
      <c r="C10" s="25">
        <f t="shared" si="1"/>
        <v>20.32</v>
      </c>
      <c r="D10" s="25">
        <v>208</v>
      </c>
      <c r="E10" s="35">
        <f t="shared" si="2"/>
        <v>2.2553048456525744</v>
      </c>
      <c r="F10" s="35">
        <f t="shared" si="0"/>
        <v>0.2819131057065718</v>
      </c>
      <c r="H10" s="40">
        <v>18</v>
      </c>
      <c r="I10" s="40">
        <v>45</v>
      </c>
      <c r="J10" s="40">
        <v>32</v>
      </c>
      <c r="K10" s="40">
        <v>37</v>
      </c>
      <c r="L10" s="40">
        <v>67</v>
      </c>
      <c r="M10" s="40">
        <v>26</v>
      </c>
      <c r="N10" s="40">
        <v>33</v>
      </c>
      <c r="O10" s="40">
        <v>31</v>
      </c>
      <c r="P10" s="40">
        <v>29</v>
      </c>
      <c r="Q10" s="40">
        <v>35</v>
      </c>
    </row>
    <row r="11" spans="1:6" ht="11.25">
      <c r="A11" s="25">
        <v>6</v>
      </c>
      <c r="B11" s="25">
        <v>12.5</v>
      </c>
      <c r="C11" s="25">
        <f t="shared" si="1"/>
        <v>31.75</v>
      </c>
      <c r="D11" s="25">
        <v>298</v>
      </c>
      <c r="E11" s="35">
        <f t="shared" si="2"/>
        <v>3.231157903867631</v>
      </c>
      <c r="F11" s="35">
        <f t="shared" si="0"/>
        <v>0.2584926323094105</v>
      </c>
    </row>
    <row r="12" spans="1:6" ht="11.25">
      <c r="A12" s="25">
        <v>7</v>
      </c>
      <c r="B12" s="25">
        <v>12</v>
      </c>
      <c r="C12" s="25">
        <f t="shared" si="1"/>
        <v>30.48</v>
      </c>
      <c r="D12" s="25">
        <v>217</v>
      </c>
      <c r="E12" s="35">
        <f t="shared" si="2"/>
        <v>2.3528901514740803</v>
      </c>
      <c r="F12" s="35">
        <f t="shared" si="0"/>
        <v>0.19607417928950668</v>
      </c>
    </row>
    <row r="13" spans="1:6" ht="11.25">
      <c r="A13" s="25">
        <v>8</v>
      </c>
      <c r="B13" s="25">
        <v>15</v>
      </c>
      <c r="C13" s="25">
        <f t="shared" si="1"/>
        <v>38.1</v>
      </c>
      <c r="D13" s="25">
        <v>298</v>
      </c>
      <c r="E13" s="35">
        <f t="shared" si="2"/>
        <v>3.231157903867631</v>
      </c>
      <c r="F13" s="35">
        <f t="shared" si="0"/>
        <v>0.21541052692450874</v>
      </c>
    </row>
    <row r="14" spans="1:6" ht="11.25">
      <c r="A14" s="25">
        <v>9</v>
      </c>
      <c r="B14" s="25">
        <v>13.5</v>
      </c>
      <c r="C14" s="25">
        <f t="shared" si="1"/>
        <v>34.29</v>
      </c>
      <c r="D14" s="25">
        <v>266</v>
      </c>
      <c r="E14" s="35">
        <f t="shared" si="2"/>
        <v>2.8841879276133886</v>
      </c>
      <c r="F14" s="35">
        <f t="shared" si="0"/>
        <v>0.21364355019358433</v>
      </c>
    </row>
    <row r="15" spans="1:6" ht="11.25">
      <c r="A15" s="25">
        <v>10</v>
      </c>
      <c r="B15" s="25">
        <v>17</v>
      </c>
      <c r="C15" s="25">
        <f t="shared" si="1"/>
        <v>43.18</v>
      </c>
      <c r="D15" s="25">
        <v>297</v>
      </c>
      <c r="E15" s="35">
        <f t="shared" si="2"/>
        <v>3.220315092109686</v>
      </c>
      <c r="F15" s="35">
        <f t="shared" si="0"/>
        <v>0.18943029953586388</v>
      </c>
    </row>
    <row r="16" spans="1:12" ht="11.25">
      <c r="A16" s="19" t="s">
        <v>20</v>
      </c>
      <c r="B16" s="54">
        <f>AVERAGE(B6:B15)</f>
        <v>12.15</v>
      </c>
      <c r="C16" s="54">
        <f>AVERAGE(C6:C15)</f>
        <v>30.861</v>
      </c>
      <c r="D16" s="38">
        <v>507</v>
      </c>
      <c r="E16" s="39">
        <f>AVERAGE(E6:E15)</f>
        <v>2.498183829030544</v>
      </c>
      <c r="F16" s="39">
        <f>AVERAGE(F6,F7,F9,F10)</f>
        <v>0.2120974455540255</v>
      </c>
      <c r="H16" s="27" t="s">
        <v>21</v>
      </c>
      <c r="I16" s="27"/>
      <c r="J16" s="27"/>
      <c r="K16" s="27">
        <f>AVERAGE(H6:Q10)</f>
        <v>32.84</v>
      </c>
      <c r="L16" s="27"/>
    </row>
    <row r="19" spans="1:7" ht="11.25">
      <c r="A19" s="33">
        <v>36666</v>
      </c>
      <c r="B19" s="4" t="s">
        <v>48</v>
      </c>
      <c r="D19" s="20" t="s">
        <v>15</v>
      </c>
      <c r="E19" s="20"/>
      <c r="F19" s="37">
        <f>K26*F26</f>
        <v>16.257320290086675</v>
      </c>
      <c r="G19" s="19" t="s">
        <v>11</v>
      </c>
    </row>
    <row r="20" spans="1:17" ht="11.25">
      <c r="A20" s="3"/>
      <c r="B20" s="4" t="s">
        <v>16</v>
      </c>
      <c r="C20" s="4" t="s">
        <v>45</v>
      </c>
      <c r="D20" s="4" t="s">
        <v>17</v>
      </c>
      <c r="E20" s="24" t="s">
        <v>170</v>
      </c>
      <c r="F20" s="26" t="s">
        <v>50</v>
      </c>
      <c r="H20" s="64" t="s">
        <v>19</v>
      </c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1.25">
      <c r="A21" s="25">
        <v>1</v>
      </c>
      <c r="B21" s="25">
        <v>29</v>
      </c>
      <c r="C21" s="25">
        <f>B21*2.54</f>
        <v>73.66</v>
      </c>
      <c r="D21" s="25">
        <v>630</v>
      </c>
      <c r="E21" s="35">
        <f>D21/92.227</f>
        <v>6.830971407505394</v>
      </c>
      <c r="F21" s="35">
        <f>E21/B21</f>
        <v>0.23555073818984115</v>
      </c>
      <c r="H21" s="40">
        <v>68</v>
      </c>
      <c r="I21" s="40">
        <v>51</v>
      </c>
      <c r="J21" s="40">
        <v>65</v>
      </c>
      <c r="K21" s="40">
        <v>50</v>
      </c>
      <c r="L21" s="40">
        <v>74</v>
      </c>
      <c r="M21" s="40">
        <v>61</v>
      </c>
      <c r="N21" s="40">
        <v>63</v>
      </c>
      <c r="O21" s="40">
        <v>60</v>
      </c>
      <c r="P21" s="40">
        <v>67</v>
      </c>
      <c r="Q21" s="40">
        <v>67</v>
      </c>
    </row>
    <row r="22" spans="1:17" ht="11.25">
      <c r="A22" s="25">
        <v>2</v>
      </c>
      <c r="B22" s="25">
        <v>26</v>
      </c>
      <c r="C22" s="25">
        <f>B22*2.54</f>
        <v>66.04</v>
      </c>
      <c r="D22" s="25">
        <v>578</v>
      </c>
      <c r="E22" s="35">
        <f>D22/92.227</f>
        <v>6.26714519609225</v>
      </c>
      <c r="F22" s="35">
        <f>E22/B22</f>
        <v>0.2410440460035481</v>
      </c>
      <c r="H22" s="40">
        <v>75</v>
      </c>
      <c r="I22" s="40">
        <v>59</v>
      </c>
      <c r="J22" s="40">
        <v>55</v>
      </c>
      <c r="K22" s="40">
        <v>58</v>
      </c>
      <c r="L22" s="40">
        <v>70</v>
      </c>
      <c r="M22" s="40">
        <v>63</v>
      </c>
      <c r="N22" s="40">
        <v>60</v>
      </c>
      <c r="O22" s="40">
        <v>62</v>
      </c>
      <c r="P22" s="40">
        <v>68</v>
      </c>
      <c r="Q22" s="40">
        <v>69</v>
      </c>
    </row>
    <row r="23" spans="1:17" ht="11.25">
      <c r="A23" s="25">
        <v>3</v>
      </c>
      <c r="B23" s="25">
        <v>21</v>
      </c>
      <c r="C23" s="25">
        <f>B23*2.54</f>
        <v>53.34</v>
      </c>
      <c r="D23" s="25">
        <v>523</v>
      </c>
      <c r="E23" s="35">
        <f>D23/92.227</f>
        <v>5.670790549405272</v>
      </c>
      <c r="F23" s="35">
        <f>E23/B23</f>
        <v>0.27003764520977486</v>
      </c>
      <c r="H23" s="40">
        <v>62</v>
      </c>
      <c r="I23" s="40">
        <v>56</v>
      </c>
      <c r="J23" s="40">
        <v>66</v>
      </c>
      <c r="K23" s="40">
        <v>64</v>
      </c>
      <c r="L23" s="40">
        <v>65</v>
      </c>
      <c r="M23" s="40">
        <v>63</v>
      </c>
      <c r="N23" s="40">
        <v>63</v>
      </c>
      <c r="O23" s="40">
        <v>60</v>
      </c>
      <c r="P23" s="40">
        <v>73</v>
      </c>
      <c r="Q23" s="40">
        <v>71</v>
      </c>
    </row>
    <row r="24" spans="1:17" ht="11.25">
      <c r="A24" s="25">
        <v>4</v>
      </c>
      <c r="B24" s="25">
        <v>19.5</v>
      </c>
      <c r="C24" s="25">
        <f>B24*2.54</f>
        <v>49.53</v>
      </c>
      <c r="D24" s="25">
        <v>523</v>
      </c>
      <c r="E24" s="35">
        <f>D24/92.227</f>
        <v>5.670790549405272</v>
      </c>
      <c r="F24" s="35">
        <f>E24/B24</f>
        <v>0.2908097717643729</v>
      </c>
      <c r="H24" s="40">
        <v>57</v>
      </c>
      <c r="I24" s="40">
        <v>58</v>
      </c>
      <c r="J24" s="40">
        <v>53</v>
      </c>
      <c r="K24" s="40">
        <v>67</v>
      </c>
      <c r="L24" s="40">
        <v>59</v>
      </c>
      <c r="M24" s="40">
        <v>70</v>
      </c>
      <c r="N24" s="40">
        <v>68</v>
      </c>
      <c r="O24" s="40">
        <v>63</v>
      </c>
      <c r="P24" s="40">
        <v>63</v>
      </c>
      <c r="Q24" s="40">
        <v>78</v>
      </c>
    </row>
    <row r="25" spans="1:17" ht="11.25">
      <c r="A25" s="25">
        <v>5</v>
      </c>
      <c r="B25" s="25">
        <v>20.5</v>
      </c>
      <c r="C25" s="25">
        <f>B25*2.54</f>
        <v>52.07</v>
      </c>
      <c r="D25" s="25">
        <v>478</v>
      </c>
      <c r="E25" s="35">
        <f>D25/92.227</f>
        <v>5.182864020297743</v>
      </c>
      <c r="F25" s="35">
        <f>E25/B25</f>
        <v>0.2528226351364753</v>
      </c>
      <c r="H25" s="40">
        <v>56</v>
      </c>
      <c r="I25" s="40">
        <v>58</v>
      </c>
      <c r="J25" s="40">
        <v>62</v>
      </c>
      <c r="K25" s="40">
        <v>72</v>
      </c>
      <c r="L25" s="40">
        <v>67</v>
      </c>
      <c r="M25" s="40">
        <v>65</v>
      </c>
      <c r="N25" s="40">
        <v>56</v>
      </c>
      <c r="O25" s="40">
        <v>70</v>
      </c>
      <c r="P25" s="40">
        <v>64</v>
      </c>
      <c r="Q25" s="40">
        <v>73</v>
      </c>
    </row>
    <row r="26" spans="1:12" ht="11.25">
      <c r="A26" s="19" t="s">
        <v>20</v>
      </c>
      <c r="B26" s="54">
        <f>AVERAGE(B21:B25)</f>
        <v>23.2</v>
      </c>
      <c r="C26" s="54">
        <f>AVERAGE(C21:C25)</f>
        <v>58.928</v>
      </c>
      <c r="D26" s="38">
        <v>507</v>
      </c>
      <c r="E26" s="39">
        <f>AVERAGE(E21:E25)</f>
        <v>5.924512344541186</v>
      </c>
      <c r="F26" s="39">
        <f>AVERAGE(F21,F22,F24,F25)</f>
        <v>0.2550567977735594</v>
      </c>
      <c r="H26" s="27" t="s">
        <v>21</v>
      </c>
      <c r="I26" s="27"/>
      <c r="J26" s="27"/>
      <c r="K26" s="27">
        <f>AVERAGE(H21:Q25)</f>
        <v>63.74</v>
      </c>
      <c r="L26" s="27"/>
    </row>
    <row r="29" spans="1:7" ht="11.25">
      <c r="A29" s="33">
        <v>36676</v>
      </c>
      <c r="B29" s="4" t="s">
        <v>48</v>
      </c>
      <c r="D29" s="20" t="s">
        <v>15</v>
      </c>
      <c r="E29" s="20"/>
      <c r="F29" s="37">
        <f>K36*F36</f>
        <v>17.073220894570078</v>
      </c>
      <c r="G29" s="19" t="s">
        <v>11</v>
      </c>
    </row>
    <row r="30" spans="1:17" ht="11.25">
      <c r="A30" s="3"/>
      <c r="B30" s="4" t="s">
        <v>16</v>
      </c>
      <c r="C30" s="4" t="s">
        <v>45</v>
      </c>
      <c r="D30" s="4" t="s">
        <v>17</v>
      </c>
      <c r="E30" s="24" t="s">
        <v>170</v>
      </c>
      <c r="F30" s="26" t="s">
        <v>50</v>
      </c>
      <c r="H30" s="64" t="s">
        <v>19</v>
      </c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1.25">
      <c r="A31" s="25">
        <v>1</v>
      </c>
      <c r="B31" s="25">
        <v>26.5</v>
      </c>
      <c r="C31" s="25">
        <f>B31*2.54</f>
        <v>67.31</v>
      </c>
      <c r="D31" s="25">
        <v>753</v>
      </c>
      <c r="E31" s="35">
        <f>D31/92.227</f>
        <v>8.164637253732637</v>
      </c>
      <c r="F31" s="35">
        <f>E31/B31</f>
        <v>0.3080995190087788</v>
      </c>
      <c r="H31" s="40">
        <v>61</v>
      </c>
      <c r="I31" s="40">
        <v>46</v>
      </c>
      <c r="J31" s="40">
        <v>53</v>
      </c>
      <c r="K31" s="40">
        <v>55</v>
      </c>
      <c r="L31" s="40">
        <v>60</v>
      </c>
      <c r="M31" s="40">
        <v>58</v>
      </c>
      <c r="N31" s="40">
        <v>56</v>
      </c>
      <c r="O31" s="40">
        <v>47</v>
      </c>
      <c r="P31" s="40">
        <v>61</v>
      </c>
      <c r="Q31" s="40">
        <v>61</v>
      </c>
    </row>
    <row r="32" spans="1:17" ht="11.25">
      <c r="A32" s="25">
        <v>2</v>
      </c>
      <c r="B32" s="25">
        <v>21</v>
      </c>
      <c r="C32" s="25">
        <f>B32*2.54</f>
        <v>53.34</v>
      </c>
      <c r="D32" s="25">
        <v>554</v>
      </c>
      <c r="E32" s="35">
        <f>D32/92.227</f>
        <v>6.006917713901569</v>
      </c>
      <c r="F32" s="35">
        <f>E32/B32</f>
        <v>0.2860437006619795</v>
      </c>
      <c r="H32" s="40">
        <v>63</v>
      </c>
      <c r="I32" s="40">
        <v>47</v>
      </c>
      <c r="J32" s="40">
        <v>55</v>
      </c>
      <c r="K32" s="40">
        <v>65</v>
      </c>
      <c r="L32" s="40">
        <v>54</v>
      </c>
      <c r="M32" s="40">
        <v>53</v>
      </c>
      <c r="N32" s="40">
        <v>54</v>
      </c>
      <c r="O32" s="40">
        <v>52</v>
      </c>
      <c r="P32" s="40">
        <v>55</v>
      </c>
      <c r="Q32" s="40">
        <v>62</v>
      </c>
    </row>
    <row r="33" spans="1:17" ht="11.25">
      <c r="A33" s="25">
        <v>3</v>
      </c>
      <c r="B33" s="25">
        <v>15.5</v>
      </c>
      <c r="C33" s="25">
        <f>B33*2.54</f>
        <v>39.37</v>
      </c>
      <c r="D33" s="25">
        <v>420</v>
      </c>
      <c r="E33" s="35">
        <f>D33/92.227</f>
        <v>4.553980938336929</v>
      </c>
      <c r="F33" s="35">
        <f>E33/B33</f>
        <v>0.29380522182818897</v>
      </c>
      <c r="H33" s="40">
        <v>67</v>
      </c>
      <c r="I33" s="40">
        <v>56</v>
      </c>
      <c r="J33" s="40">
        <v>49</v>
      </c>
      <c r="K33" s="40">
        <v>59</v>
      </c>
      <c r="L33" s="40">
        <v>51</v>
      </c>
      <c r="M33" s="40">
        <v>53</v>
      </c>
      <c r="N33" s="40">
        <v>55</v>
      </c>
      <c r="O33" s="40">
        <v>55</v>
      </c>
      <c r="P33" s="40">
        <v>54</v>
      </c>
      <c r="Q33" s="40">
        <v>65</v>
      </c>
    </row>
    <row r="34" spans="1:17" ht="11.25">
      <c r="A34" s="25">
        <v>4</v>
      </c>
      <c r="B34" s="25">
        <v>19</v>
      </c>
      <c r="C34" s="25">
        <f>B34*2.54</f>
        <v>48.26</v>
      </c>
      <c r="D34" s="25">
        <v>538</v>
      </c>
      <c r="E34" s="35">
        <f>D34/92.227</f>
        <v>5.833432725774448</v>
      </c>
      <c r="F34" s="35">
        <f>E34/B34</f>
        <v>0.3070227750407604</v>
      </c>
      <c r="H34" s="40">
        <v>63</v>
      </c>
      <c r="I34" s="40">
        <v>58</v>
      </c>
      <c r="J34" s="40">
        <v>52</v>
      </c>
      <c r="K34" s="40">
        <v>55</v>
      </c>
      <c r="L34" s="40">
        <v>55</v>
      </c>
      <c r="M34" s="40">
        <v>52</v>
      </c>
      <c r="N34" s="40">
        <v>58</v>
      </c>
      <c r="O34" s="40">
        <v>51</v>
      </c>
      <c r="P34" s="40">
        <v>59</v>
      </c>
      <c r="Q34" s="40">
        <v>60</v>
      </c>
    </row>
    <row r="35" spans="1:17" ht="11.25">
      <c r="A35" s="25">
        <v>5</v>
      </c>
      <c r="B35" s="25">
        <v>20</v>
      </c>
      <c r="C35" s="25">
        <f>B35*2.54</f>
        <v>50.8</v>
      </c>
      <c r="D35" s="25">
        <v>584</v>
      </c>
      <c r="E35" s="35">
        <f>D35/92.227</f>
        <v>6.332202066639921</v>
      </c>
      <c r="F35" s="35">
        <f>E35/B35</f>
        <v>0.316610103331996</v>
      </c>
      <c r="H35" s="40">
        <v>51</v>
      </c>
      <c r="I35" s="40">
        <v>54</v>
      </c>
      <c r="J35" s="40">
        <v>54</v>
      </c>
      <c r="K35" s="40">
        <v>53</v>
      </c>
      <c r="L35" s="40">
        <v>54</v>
      </c>
      <c r="M35" s="40">
        <v>61</v>
      </c>
      <c r="N35" s="40">
        <v>58</v>
      </c>
      <c r="O35" s="40">
        <v>50</v>
      </c>
      <c r="P35" s="40">
        <v>60</v>
      </c>
      <c r="Q35" s="40">
        <v>64</v>
      </c>
    </row>
    <row r="36" spans="1:12" ht="11.25">
      <c r="A36" s="19" t="s">
        <v>20</v>
      </c>
      <c r="B36" s="54">
        <f>AVERAGE(B31:B35)</f>
        <v>20.4</v>
      </c>
      <c r="C36" s="54">
        <f>AVERAGE(C31:C35)</f>
        <v>51.815999999999995</v>
      </c>
      <c r="D36" s="38">
        <f>AVERAGE(D31:D35)</f>
        <v>569.8</v>
      </c>
      <c r="E36" s="39">
        <f>AVERAGE(E31:E35)</f>
        <v>6.1782341396771</v>
      </c>
      <c r="F36" s="39">
        <f>AVERAGE(F31,F32,F34,F35)</f>
        <v>0.3044440245108787</v>
      </c>
      <c r="H36" s="27" t="s">
        <v>21</v>
      </c>
      <c r="I36" s="27"/>
      <c r="J36" s="27"/>
      <c r="K36" s="27">
        <f>AVERAGE(H31:Q35)</f>
        <v>56.08</v>
      </c>
      <c r="L36" s="27"/>
    </row>
    <row r="39" spans="1:7" ht="11.25">
      <c r="A39" s="33">
        <v>36679</v>
      </c>
      <c r="B39" s="4" t="s">
        <v>47</v>
      </c>
      <c r="D39" s="20" t="s">
        <v>15</v>
      </c>
      <c r="E39" s="20"/>
      <c r="F39" s="37">
        <f>K46*F46</f>
        <v>14.212269253120704</v>
      </c>
      <c r="G39" s="19" t="s">
        <v>11</v>
      </c>
    </row>
    <row r="40" spans="1:17" ht="11.25">
      <c r="A40" s="3"/>
      <c r="B40" s="4" t="s">
        <v>16</v>
      </c>
      <c r="C40" s="4" t="s">
        <v>45</v>
      </c>
      <c r="D40" s="4" t="s">
        <v>17</v>
      </c>
      <c r="E40" s="24" t="s">
        <v>170</v>
      </c>
      <c r="F40" s="26" t="s">
        <v>50</v>
      </c>
      <c r="H40" s="64" t="s">
        <v>19</v>
      </c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1.25">
      <c r="A41" s="25">
        <v>1</v>
      </c>
      <c r="B41" s="25">
        <v>17</v>
      </c>
      <c r="C41" s="25">
        <f>B41*2.54</f>
        <v>43.18</v>
      </c>
      <c r="D41" s="25">
        <v>503</v>
      </c>
      <c r="E41" s="35">
        <f>D41/92.227</f>
        <v>5.4539343142463705</v>
      </c>
      <c r="F41" s="35">
        <f>E41/B41</f>
        <v>0.3208196655439042</v>
      </c>
      <c r="H41" s="40">
        <v>42</v>
      </c>
      <c r="I41" s="40">
        <v>49</v>
      </c>
      <c r="J41" s="40">
        <v>33</v>
      </c>
      <c r="K41" s="40">
        <v>36</v>
      </c>
      <c r="L41" s="40">
        <v>35</v>
      </c>
      <c r="M41" s="40">
        <v>45</v>
      </c>
      <c r="N41" s="40">
        <v>53</v>
      </c>
      <c r="O41" s="40">
        <v>53</v>
      </c>
      <c r="P41" s="40">
        <v>54</v>
      </c>
      <c r="Q41" s="40">
        <v>51</v>
      </c>
    </row>
    <row r="42" spans="1:17" ht="11.25">
      <c r="A42" s="25">
        <v>2</v>
      </c>
      <c r="B42" s="25">
        <v>14</v>
      </c>
      <c r="C42" s="25">
        <f>B42*2.54</f>
        <v>35.56</v>
      </c>
      <c r="D42" s="25">
        <v>396</v>
      </c>
      <c r="E42" s="35">
        <f>D42/92.227</f>
        <v>4.293753456146248</v>
      </c>
      <c r="F42" s="35">
        <f>E42/B42</f>
        <v>0.3066966754390177</v>
      </c>
      <c r="H42" s="40">
        <v>49</v>
      </c>
      <c r="I42" s="40">
        <v>40</v>
      </c>
      <c r="J42" s="40">
        <v>30</v>
      </c>
      <c r="K42" s="40">
        <v>39</v>
      </c>
      <c r="L42" s="40">
        <v>36</v>
      </c>
      <c r="M42" s="40">
        <v>53</v>
      </c>
      <c r="N42" s="40">
        <v>50</v>
      </c>
      <c r="O42" s="40">
        <v>51</v>
      </c>
      <c r="P42" s="40">
        <v>48</v>
      </c>
      <c r="Q42" s="40">
        <v>52</v>
      </c>
    </row>
    <row r="43" spans="1:17" ht="11.25">
      <c r="A43" s="25">
        <v>3</v>
      </c>
      <c r="B43" s="25">
        <v>14.5</v>
      </c>
      <c r="C43" s="25">
        <f>B43*2.54</f>
        <v>36.83</v>
      </c>
      <c r="D43" s="25">
        <v>433</v>
      </c>
      <c r="E43" s="35">
        <f>D43/92.227</f>
        <v>4.694937491190215</v>
      </c>
      <c r="F43" s="35">
        <f>E43/B43</f>
        <v>0.3237887924958769</v>
      </c>
      <c r="H43" s="40">
        <v>42</v>
      </c>
      <c r="I43" s="40">
        <v>35</v>
      </c>
      <c r="J43" s="40">
        <v>49</v>
      </c>
      <c r="K43" s="40">
        <v>42</v>
      </c>
      <c r="L43" s="40">
        <v>36</v>
      </c>
      <c r="M43" s="40">
        <v>57</v>
      </c>
      <c r="N43" s="40">
        <v>52</v>
      </c>
      <c r="O43" s="40">
        <v>48</v>
      </c>
      <c r="P43" s="40">
        <v>42</v>
      </c>
      <c r="Q43" s="40">
        <v>56</v>
      </c>
    </row>
    <row r="44" spans="1:17" ht="11.25">
      <c r="A44" s="25">
        <v>4</v>
      </c>
      <c r="B44" s="25">
        <v>12.5</v>
      </c>
      <c r="C44" s="25">
        <f>B44*2.54</f>
        <v>31.75</v>
      </c>
      <c r="D44" s="25">
        <v>349</v>
      </c>
      <c r="E44" s="35">
        <f>D44/92.227</f>
        <v>3.7841413035228295</v>
      </c>
      <c r="F44" s="35">
        <f>E44/B44</f>
        <v>0.3027313042818264</v>
      </c>
      <c r="H44" s="40">
        <v>53</v>
      </c>
      <c r="I44" s="40">
        <v>36</v>
      </c>
      <c r="J44" s="40">
        <v>45</v>
      </c>
      <c r="K44" s="40">
        <v>43</v>
      </c>
      <c r="L44" s="40">
        <v>39</v>
      </c>
      <c r="M44" s="40">
        <v>52</v>
      </c>
      <c r="N44" s="40">
        <v>51</v>
      </c>
      <c r="O44" s="40">
        <v>47</v>
      </c>
      <c r="P44" s="40">
        <v>53</v>
      </c>
      <c r="Q44" s="40">
        <v>54</v>
      </c>
    </row>
    <row r="45" spans="1:17" ht="11.25">
      <c r="A45" s="25">
        <v>5</v>
      </c>
      <c r="B45" s="25">
        <v>16</v>
      </c>
      <c r="C45" s="25">
        <f>B45*2.54</f>
        <v>40.64</v>
      </c>
      <c r="D45" s="25">
        <v>447</v>
      </c>
      <c r="E45" s="35">
        <f>D45/92.227</f>
        <v>4.8467368558014465</v>
      </c>
      <c r="F45" s="35">
        <f>E45/B45</f>
        <v>0.3029210534875904</v>
      </c>
      <c r="H45" s="40">
        <v>50</v>
      </c>
      <c r="I45" s="40">
        <v>39</v>
      </c>
      <c r="J45" s="40">
        <v>32</v>
      </c>
      <c r="K45" s="40">
        <v>48</v>
      </c>
      <c r="L45" s="40">
        <v>41</v>
      </c>
      <c r="M45" s="40">
        <v>56</v>
      </c>
      <c r="N45" s="40">
        <v>46</v>
      </c>
      <c r="O45" s="40">
        <v>52</v>
      </c>
      <c r="P45" s="40">
        <v>52</v>
      </c>
      <c r="Q45" s="40">
        <v>58</v>
      </c>
    </row>
    <row r="46" spans="1:12" ht="11.25">
      <c r="A46" s="19" t="s">
        <v>20</v>
      </c>
      <c r="B46" s="54">
        <f>AVERAGE(B41:B45)</f>
        <v>14.8</v>
      </c>
      <c r="C46" s="54">
        <f>AVERAGE(C41:C45)</f>
        <v>37.592</v>
      </c>
      <c r="D46" s="38">
        <f>AVERAGE(D41:D45)</f>
        <v>425.6</v>
      </c>
      <c r="E46" s="39">
        <f>AVERAGE(E41:E45)</f>
        <v>4.614700684181422</v>
      </c>
      <c r="F46" s="39">
        <f>AVERAGE(F41,F42,F44,F45)</f>
        <v>0.3082921746880847</v>
      </c>
      <c r="H46" s="27" t="s">
        <v>21</v>
      </c>
      <c r="I46" s="27"/>
      <c r="J46" s="27"/>
      <c r="K46" s="27">
        <f>AVERAGE(H41:Q45)</f>
        <v>46.1</v>
      </c>
      <c r="L46" s="27"/>
    </row>
    <row r="49" spans="1:7" ht="11.25">
      <c r="A49" s="33">
        <v>36681</v>
      </c>
      <c r="B49" s="4" t="s">
        <v>46</v>
      </c>
      <c r="D49" s="20" t="s">
        <v>15</v>
      </c>
      <c r="E49" s="20"/>
      <c r="F49" s="37">
        <f>K56*F56</f>
        <v>14.220859401259935</v>
      </c>
      <c r="G49" s="19" t="s">
        <v>11</v>
      </c>
    </row>
    <row r="50" spans="1:17" ht="11.25">
      <c r="A50" s="3"/>
      <c r="B50" s="4" t="s">
        <v>16</v>
      </c>
      <c r="C50" s="4" t="s">
        <v>45</v>
      </c>
      <c r="D50" s="4" t="s">
        <v>17</v>
      </c>
      <c r="E50" s="24" t="s">
        <v>170</v>
      </c>
      <c r="F50" s="26" t="s">
        <v>50</v>
      </c>
      <c r="H50" s="64" t="s">
        <v>19</v>
      </c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11.25">
      <c r="A51" s="25">
        <v>1</v>
      </c>
      <c r="B51" s="25">
        <v>12.5</v>
      </c>
      <c r="C51" s="25">
        <f>B51*2.54</f>
        <v>31.75</v>
      </c>
      <c r="D51" s="25">
        <v>384</v>
      </c>
      <c r="E51" s="35">
        <f>D51/92.227</f>
        <v>4.163639715050907</v>
      </c>
      <c r="F51" s="35">
        <f>E51/B51</f>
        <v>0.33309117720407255</v>
      </c>
      <c r="H51" s="40">
        <v>37</v>
      </c>
      <c r="I51" s="40">
        <v>37</v>
      </c>
      <c r="J51" s="40">
        <v>31</v>
      </c>
      <c r="K51" s="40">
        <v>54</v>
      </c>
      <c r="L51" s="40">
        <v>39</v>
      </c>
      <c r="M51" s="40">
        <v>46</v>
      </c>
      <c r="N51" s="40">
        <v>39</v>
      </c>
      <c r="O51" s="40">
        <v>57</v>
      </c>
      <c r="P51" s="40">
        <v>48</v>
      </c>
      <c r="Q51" s="40">
        <v>51</v>
      </c>
    </row>
    <row r="52" spans="1:17" ht="11.25">
      <c r="A52" s="25">
        <v>2</v>
      </c>
      <c r="B52" s="25">
        <v>11</v>
      </c>
      <c r="C52" s="25">
        <f>B52*2.54</f>
        <v>27.94</v>
      </c>
      <c r="D52" s="25">
        <v>349</v>
      </c>
      <c r="E52" s="35">
        <f>D52/92.227</f>
        <v>3.7841413035228295</v>
      </c>
      <c r="F52" s="35">
        <f>E52/B52</f>
        <v>0.3440128457748027</v>
      </c>
      <c r="H52" s="40">
        <v>33</v>
      </c>
      <c r="I52" s="40">
        <v>39</v>
      </c>
      <c r="J52" s="40">
        <v>46</v>
      </c>
      <c r="K52" s="40">
        <v>44</v>
      </c>
      <c r="L52" s="40">
        <v>40</v>
      </c>
      <c r="M52" s="40">
        <v>48</v>
      </c>
      <c r="N52" s="40">
        <v>40</v>
      </c>
      <c r="O52" s="40">
        <v>45</v>
      </c>
      <c r="P52" s="40">
        <v>53</v>
      </c>
      <c r="Q52" s="40">
        <v>50</v>
      </c>
    </row>
    <row r="53" spans="1:17" ht="11.25">
      <c r="A53" s="25">
        <v>3</v>
      </c>
      <c r="B53" s="25">
        <v>15</v>
      </c>
      <c r="C53" s="25">
        <f>B53*2.54</f>
        <v>38.1</v>
      </c>
      <c r="D53" s="25">
        <v>434</v>
      </c>
      <c r="E53" s="35">
        <f>D53/92.227</f>
        <v>4.705780302948161</v>
      </c>
      <c r="F53" s="35">
        <f>E53/B53</f>
        <v>0.3137186868632107</v>
      </c>
      <c r="H53" s="40">
        <v>39</v>
      </c>
      <c r="I53" s="40">
        <v>37</v>
      </c>
      <c r="J53" s="40">
        <v>48</v>
      </c>
      <c r="K53" s="40">
        <v>47</v>
      </c>
      <c r="L53" s="40">
        <v>42</v>
      </c>
      <c r="M53" s="40">
        <v>45</v>
      </c>
      <c r="N53" s="40">
        <v>44</v>
      </c>
      <c r="O53" s="40">
        <v>46</v>
      </c>
      <c r="P53" s="40">
        <v>56</v>
      </c>
      <c r="Q53" s="40">
        <v>54</v>
      </c>
    </row>
    <row r="54" spans="1:17" ht="11.25">
      <c r="A54" s="25">
        <v>4</v>
      </c>
      <c r="B54" s="25">
        <v>15</v>
      </c>
      <c r="C54" s="25">
        <f>B54*2.54</f>
        <v>38.1</v>
      </c>
      <c r="D54" s="25">
        <v>431</v>
      </c>
      <c r="E54" s="35">
        <f>D54/92.227</f>
        <v>4.673251867674325</v>
      </c>
      <c r="F54" s="35">
        <f>E54/B54</f>
        <v>0.3115501245116217</v>
      </c>
      <c r="H54" s="40">
        <v>20</v>
      </c>
      <c r="I54" s="40">
        <v>41</v>
      </c>
      <c r="J54" s="40">
        <v>51</v>
      </c>
      <c r="K54" s="40">
        <v>44</v>
      </c>
      <c r="L54" s="40">
        <v>40</v>
      </c>
      <c r="M54" s="40">
        <v>45</v>
      </c>
      <c r="N54" s="40">
        <v>42</v>
      </c>
      <c r="O54" s="40">
        <v>40</v>
      </c>
      <c r="P54" s="40">
        <v>53</v>
      </c>
      <c r="Q54" s="40">
        <v>38</v>
      </c>
    </row>
    <row r="55" spans="1:17" ht="11.25">
      <c r="A55" s="25">
        <v>5</v>
      </c>
      <c r="B55" s="25">
        <v>15</v>
      </c>
      <c r="C55" s="25">
        <f>B55*2.54</f>
        <v>38.1</v>
      </c>
      <c r="D55" s="25">
        <v>448</v>
      </c>
      <c r="E55" s="35">
        <f>D55/92.227</f>
        <v>4.857579667559391</v>
      </c>
      <c r="F55" s="35">
        <f>E55/B55</f>
        <v>0.32383864450395944</v>
      </c>
      <c r="H55" s="40">
        <v>28</v>
      </c>
      <c r="I55" s="40">
        <v>37</v>
      </c>
      <c r="J55" s="40">
        <v>48</v>
      </c>
      <c r="K55" s="40">
        <v>41</v>
      </c>
      <c r="L55" s="40">
        <v>41</v>
      </c>
      <c r="M55" s="40">
        <v>34</v>
      </c>
      <c r="N55" s="40">
        <v>53</v>
      </c>
      <c r="O55" s="40">
        <v>44</v>
      </c>
      <c r="P55" s="40">
        <v>42</v>
      </c>
      <c r="Q55" s="40">
        <v>50</v>
      </c>
    </row>
    <row r="56" spans="1:12" ht="11.25">
      <c r="A56" s="19" t="s">
        <v>20</v>
      </c>
      <c r="B56" s="54">
        <f>AVERAGE(B51:B55)</f>
        <v>13.7</v>
      </c>
      <c r="C56" s="54">
        <f>AVERAGE(C51:C55)</f>
        <v>34.797999999999995</v>
      </c>
      <c r="D56" s="38">
        <f>AVERAGE(D51:D55)</f>
        <v>409.2</v>
      </c>
      <c r="E56" s="39">
        <f>AVERAGE(E51:E55)</f>
        <v>4.436878571351123</v>
      </c>
      <c r="F56" s="39">
        <f>AVERAGE(F51,F52,F54,F55)</f>
        <v>0.32812319799861406</v>
      </c>
      <c r="H56" s="27" t="s">
        <v>21</v>
      </c>
      <c r="I56" s="27"/>
      <c r="J56" s="27"/>
      <c r="K56" s="27">
        <f>AVERAGE(H51:Q55)</f>
        <v>43.34</v>
      </c>
      <c r="L56" s="27"/>
    </row>
    <row r="59" spans="1:7" ht="11.25">
      <c r="A59" s="33">
        <v>36683</v>
      </c>
      <c r="B59" s="4" t="s">
        <v>46</v>
      </c>
      <c r="D59" s="20" t="s">
        <v>15</v>
      </c>
      <c r="E59" s="20"/>
      <c r="F59" s="37">
        <f>K66*F66</f>
        <v>11.838520633049349</v>
      </c>
      <c r="G59" s="19" t="s">
        <v>11</v>
      </c>
    </row>
    <row r="60" spans="1:17" ht="11.25">
      <c r="A60" s="3"/>
      <c r="B60" s="4" t="s">
        <v>16</v>
      </c>
      <c r="C60" s="4" t="s">
        <v>45</v>
      </c>
      <c r="D60" s="4" t="s">
        <v>17</v>
      </c>
      <c r="E60" s="24" t="s">
        <v>170</v>
      </c>
      <c r="F60" s="26" t="s">
        <v>50</v>
      </c>
      <c r="H60" s="64" t="s">
        <v>19</v>
      </c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1.25">
      <c r="A61" s="25">
        <v>1</v>
      </c>
      <c r="B61" s="25">
        <v>15</v>
      </c>
      <c r="C61" s="25">
        <f>B61*2.54</f>
        <v>38.1</v>
      </c>
      <c r="D61" s="25">
        <v>462</v>
      </c>
      <c r="E61" s="35">
        <f>D61/92.227</f>
        <v>5.009379032170623</v>
      </c>
      <c r="F61" s="35">
        <f>E61/B61</f>
        <v>0.3339586021447082</v>
      </c>
      <c r="H61" s="40">
        <v>24</v>
      </c>
      <c r="I61" s="40">
        <v>30</v>
      </c>
      <c r="J61" s="40">
        <v>37</v>
      </c>
      <c r="K61" s="40">
        <v>38</v>
      </c>
      <c r="L61" s="40">
        <v>34</v>
      </c>
      <c r="M61" s="40">
        <v>42</v>
      </c>
      <c r="N61" s="40">
        <v>36</v>
      </c>
      <c r="O61" s="40">
        <v>15</v>
      </c>
      <c r="P61" s="40">
        <v>40</v>
      </c>
      <c r="Q61" s="40">
        <v>41</v>
      </c>
    </row>
    <row r="62" spans="1:17" ht="11.25">
      <c r="A62" s="25">
        <v>2</v>
      </c>
      <c r="B62" s="25">
        <v>10.5</v>
      </c>
      <c r="C62" s="25">
        <f>B62*2.54</f>
        <v>26.67</v>
      </c>
      <c r="D62" s="25">
        <v>266</v>
      </c>
      <c r="E62" s="35">
        <f>D62/92.227</f>
        <v>2.8841879276133886</v>
      </c>
      <c r="F62" s="35">
        <f>E62/B62</f>
        <v>0.27468456453460843</v>
      </c>
      <c r="H62" s="40">
        <v>26</v>
      </c>
      <c r="I62" s="40">
        <v>33</v>
      </c>
      <c r="J62" s="40">
        <v>43</v>
      </c>
      <c r="K62" s="40">
        <v>35</v>
      </c>
      <c r="L62" s="40">
        <v>37</v>
      </c>
      <c r="M62" s="40">
        <v>33</v>
      </c>
      <c r="N62" s="40">
        <v>46</v>
      </c>
      <c r="O62" s="40">
        <v>16</v>
      </c>
      <c r="P62" s="40">
        <v>34</v>
      </c>
      <c r="Q62" s="40">
        <v>43</v>
      </c>
    </row>
    <row r="63" spans="1:17" ht="11.25">
      <c r="A63" s="25">
        <v>3</v>
      </c>
      <c r="B63" s="25">
        <v>11.5</v>
      </c>
      <c r="C63" s="25">
        <f>B63*2.54</f>
        <v>29.21</v>
      </c>
      <c r="D63" s="25">
        <v>348</v>
      </c>
      <c r="E63" s="35">
        <f>D63/92.227</f>
        <v>3.7732984917648844</v>
      </c>
      <c r="F63" s="35">
        <f>E63/B63</f>
        <v>0.32811291232738127</v>
      </c>
      <c r="H63" s="40">
        <v>27</v>
      </c>
      <c r="I63" s="40">
        <v>39</v>
      </c>
      <c r="J63" s="40">
        <v>47</v>
      </c>
      <c r="K63" s="40">
        <v>40</v>
      </c>
      <c r="L63" s="40">
        <v>45</v>
      </c>
      <c r="M63" s="40">
        <v>32</v>
      </c>
      <c r="N63" s="40">
        <v>35</v>
      </c>
      <c r="O63" s="40">
        <v>19</v>
      </c>
      <c r="P63" s="40">
        <v>41</v>
      </c>
      <c r="Q63" s="40">
        <v>42</v>
      </c>
    </row>
    <row r="64" spans="1:17" ht="11.25">
      <c r="A64" s="25">
        <v>4</v>
      </c>
      <c r="B64" s="25">
        <v>11</v>
      </c>
      <c r="C64" s="25">
        <f>B64*2.54</f>
        <v>27.94</v>
      </c>
      <c r="D64" s="25">
        <v>382</v>
      </c>
      <c r="E64" s="35">
        <f>D64/92.227</f>
        <v>4.141954091535017</v>
      </c>
      <c r="F64" s="35">
        <f>E64/B64</f>
        <v>0.37654128104863793</v>
      </c>
      <c r="H64" s="40">
        <v>45</v>
      </c>
      <c r="I64" s="40">
        <v>32</v>
      </c>
      <c r="J64" s="40">
        <v>44</v>
      </c>
      <c r="K64" s="40">
        <v>31</v>
      </c>
      <c r="L64" s="40">
        <v>40</v>
      </c>
      <c r="M64" s="40">
        <v>34</v>
      </c>
      <c r="N64" s="40">
        <v>35</v>
      </c>
      <c r="O64" s="40">
        <v>23</v>
      </c>
      <c r="P64" s="40">
        <v>44</v>
      </c>
      <c r="Q64" s="40">
        <v>39</v>
      </c>
    </row>
    <row r="65" spans="1:17" ht="11.25">
      <c r="A65" s="25">
        <v>5</v>
      </c>
      <c r="B65" s="25">
        <v>10</v>
      </c>
      <c r="C65" s="25">
        <f>B65*2.54</f>
        <v>25.4</v>
      </c>
      <c r="D65" s="25">
        <v>330</v>
      </c>
      <c r="E65" s="35">
        <f>D65/92.227</f>
        <v>3.578127880121873</v>
      </c>
      <c r="F65" s="35">
        <f>E65/B65</f>
        <v>0.3578127880121873</v>
      </c>
      <c r="H65" s="40">
        <v>35</v>
      </c>
      <c r="I65" s="40">
        <v>34</v>
      </c>
      <c r="J65" s="40">
        <v>41</v>
      </c>
      <c r="K65" s="40">
        <v>30</v>
      </c>
      <c r="L65" s="40">
        <v>35</v>
      </c>
      <c r="M65" s="40">
        <v>33</v>
      </c>
      <c r="N65" s="40">
        <v>30</v>
      </c>
      <c r="O65" s="40">
        <v>23</v>
      </c>
      <c r="P65" s="40">
        <v>49</v>
      </c>
      <c r="Q65" s="40">
        <v>36</v>
      </c>
    </row>
    <row r="66" spans="1:12" ht="11.25">
      <c r="A66" s="19" t="s">
        <v>20</v>
      </c>
      <c r="B66" s="54">
        <f>AVERAGE(B61:B65)</f>
        <v>11.6</v>
      </c>
      <c r="C66" s="54">
        <f>AVERAGE(C61:C65)</f>
        <v>29.464000000000006</v>
      </c>
      <c r="D66" s="38">
        <f>AVERAGE(D61:D65)</f>
        <v>357.6</v>
      </c>
      <c r="E66" s="39">
        <f>AVERAGE(E61:E65)</f>
        <v>3.8773894846411574</v>
      </c>
      <c r="F66" s="39">
        <f>AVERAGE(F61,F62,F64,F65)</f>
        <v>0.33574930893503546</v>
      </c>
      <c r="H66" s="27" t="s">
        <v>21</v>
      </c>
      <c r="I66" s="27"/>
      <c r="J66" s="27"/>
      <c r="K66" s="27">
        <f>AVERAGE(H61:Q65)</f>
        <v>35.26</v>
      </c>
      <c r="L66" s="27"/>
    </row>
    <row r="69" spans="1:7" ht="11.25">
      <c r="A69" s="33">
        <v>36683</v>
      </c>
      <c r="B69" s="4" t="s">
        <v>28</v>
      </c>
      <c r="D69" s="65" t="s">
        <v>15</v>
      </c>
      <c r="E69" s="65"/>
      <c r="F69" s="37">
        <f>K76*F76</f>
        <v>10.45716437215484</v>
      </c>
      <c r="G69" s="19" t="s">
        <v>11</v>
      </c>
    </row>
    <row r="70" spans="1:17" ht="11.25">
      <c r="A70" s="3"/>
      <c r="B70" s="4" t="s">
        <v>16</v>
      </c>
      <c r="C70" s="4" t="s">
        <v>45</v>
      </c>
      <c r="D70" s="4" t="s">
        <v>17</v>
      </c>
      <c r="E70" s="24" t="s">
        <v>170</v>
      </c>
      <c r="F70" s="26" t="s">
        <v>50</v>
      </c>
      <c r="H70" s="64" t="s">
        <v>19</v>
      </c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1.25">
      <c r="A71" s="25">
        <v>1</v>
      </c>
      <c r="B71" s="25">
        <v>12</v>
      </c>
      <c r="C71" s="25">
        <f>B71*2.54</f>
        <v>30.48</v>
      </c>
      <c r="D71" s="25">
        <v>352</v>
      </c>
      <c r="E71" s="35">
        <f>D71/92.227</f>
        <v>3.8166697387966644</v>
      </c>
      <c r="F71" s="35">
        <f>E71/B71</f>
        <v>0.3180558115663887</v>
      </c>
      <c r="H71" s="40">
        <v>38</v>
      </c>
      <c r="I71" s="40">
        <v>22</v>
      </c>
      <c r="J71" s="40">
        <v>30</v>
      </c>
      <c r="K71" s="40">
        <v>37</v>
      </c>
      <c r="L71" s="40">
        <v>27</v>
      </c>
      <c r="M71" s="40">
        <v>39</v>
      </c>
      <c r="N71" s="40">
        <v>43</v>
      </c>
      <c r="O71" s="40">
        <v>15</v>
      </c>
      <c r="P71" s="40">
        <v>40</v>
      </c>
      <c r="Q71" s="40">
        <v>40</v>
      </c>
    </row>
    <row r="72" spans="1:17" ht="11.25">
      <c r="A72" s="25">
        <v>2</v>
      </c>
      <c r="B72" s="25">
        <v>11.5</v>
      </c>
      <c r="C72" s="25">
        <f>B72*2.54</f>
        <v>29.21</v>
      </c>
      <c r="D72" s="25">
        <v>330</v>
      </c>
      <c r="E72" s="35">
        <f>D72/92.227</f>
        <v>3.578127880121873</v>
      </c>
      <c r="F72" s="35">
        <f>E72/B72</f>
        <v>0.3111415547932063</v>
      </c>
      <c r="H72" s="40">
        <v>28</v>
      </c>
      <c r="I72" s="40">
        <v>28</v>
      </c>
      <c r="J72" s="40">
        <v>37</v>
      </c>
      <c r="K72" s="40">
        <v>31</v>
      </c>
      <c r="L72" s="40">
        <v>27</v>
      </c>
      <c r="M72" s="40">
        <v>40</v>
      </c>
      <c r="N72" s="40">
        <v>24</v>
      </c>
      <c r="O72" s="40">
        <v>16</v>
      </c>
      <c r="P72" s="40">
        <v>36</v>
      </c>
      <c r="Q72" s="40">
        <v>43</v>
      </c>
    </row>
    <row r="73" spans="1:17" ht="11.25">
      <c r="A73" s="25">
        <v>3</v>
      </c>
      <c r="B73" s="25">
        <v>9.5</v>
      </c>
      <c r="C73" s="25">
        <f>B73*2.54</f>
        <v>24.13</v>
      </c>
      <c r="D73" s="25">
        <v>290</v>
      </c>
      <c r="E73" s="35">
        <f>D73/92.227</f>
        <v>3.14441540980407</v>
      </c>
      <c r="F73" s="35">
        <f>E73/B73</f>
        <v>0.3309910957688495</v>
      </c>
      <c r="H73" s="40">
        <v>29</v>
      </c>
      <c r="I73" s="40">
        <v>25</v>
      </c>
      <c r="J73" s="40">
        <v>27</v>
      </c>
      <c r="K73" s="40">
        <v>41</v>
      </c>
      <c r="L73" s="40">
        <v>40</v>
      </c>
      <c r="M73" s="40">
        <v>29</v>
      </c>
      <c r="N73" s="40">
        <v>32</v>
      </c>
      <c r="O73" s="40">
        <v>19</v>
      </c>
      <c r="P73" s="40">
        <v>38</v>
      </c>
      <c r="Q73" s="40">
        <v>39</v>
      </c>
    </row>
    <row r="74" spans="1:17" ht="11.25">
      <c r="A74" s="25">
        <v>4</v>
      </c>
      <c r="B74" s="25">
        <v>10</v>
      </c>
      <c r="C74" s="25">
        <f>B74*2.54</f>
        <v>25.4</v>
      </c>
      <c r="D74" s="25">
        <v>286</v>
      </c>
      <c r="E74" s="35">
        <f>D74/92.227</f>
        <v>3.10104416277229</v>
      </c>
      <c r="F74" s="35">
        <f>E74/B74</f>
        <v>0.31010441627722896</v>
      </c>
      <c r="H74" s="40">
        <v>29</v>
      </c>
      <c r="I74" s="40">
        <v>37</v>
      </c>
      <c r="J74" s="40">
        <v>32</v>
      </c>
      <c r="K74" s="40">
        <v>31</v>
      </c>
      <c r="L74" s="40">
        <v>41</v>
      </c>
      <c r="M74" s="40">
        <v>29</v>
      </c>
      <c r="N74" s="40">
        <v>23</v>
      </c>
      <c r="O74" s="40">
        <v>23</v>
      </c>
      <c r="P74" s="40">
        <v>41</v>
      </c>
      <c r="Q74" s="40">
        <v>36</v>
      </c>
    </row>
    <row r="75" spans="1:17" ht="11.25">
      <c r="A75" s="25">
        <v>5</v>
      </c>
      <c r="B75" s="25">
        <v>5</v>
      </c>
      <c r="C75" s="25">
        <f>B75*2.54</f>
        <v>12.7</v>
      </c>
      <c r="D75" s="25">
        <v>167</v>
      </c>
      <c r="E75" s="35">
        <f>D75/92.227</f>
        <v>1.8107495635768267</v>
      </c>
      <c r="F75" s="35">
        <f>E75/B75</f>
        <v>0.36214991271536534</v>
      </c>
      <c r="H75" s="40">
        <v>41</v>
      </c>
      <c r="I75" s="40">
        <v>26</v>
      </c>
      <c r="J75" s="40">
        <v>28</v>
      </c>
      <c r="K75" s="40">
        <v>39</v>
      </c>
      <c r="L75" s="40">
        <v>34</v>
      </c>
      <c r="M75" s="40">
        <v>28</v>
      </c>
      <c r="N75" s="40">
        <v>22</v>
      </c>
      <c r="O75" s="40">
        <v>23</v>
      </c>
      <c r="P75" s="40">
        <v>39</v>
      </c>
      <c r="Q75" s="40">
        <v>45</v>
      </c>
    </row>
    <row r="76" spans="1:12" ht="11.25">
      <c r="A76" s="19" t="s">
        <v>20</v>
      </c>
      <c r="B76" s="54">
        <f>AVERAGE(B71:B75)</f>
        <v>9.6</v>
      </c>
      <c r="C76" s="54">
        <f>AVERAGE(C71:C75)</f>
        <v>24.384</v>
      </c>
      <c r="D76" s="38">
        <f>AVERAGE(D71:D75)</f>
        <v>285</v>
      </c>
      <c r="E76" s="39">
        <f>AVERAGE(E71:E75)</f>
        <v>3.0902013510143447</v>
      </c>
      <c r="F76" s="39">
        <f>AVERAGE(F71,F72,F74,F75)</f>
        <v>0.3253629238380473</v>
      </c>
      <c r="H76" s="64" t="s">
        <v>21</v>
      </c>
      <c r="I76" s="64"/>
      <c r="J76" s="64"/>
      <c r="K76" s="64">
        <f>AVERAGE(H71:Q75)</f>
        <v>32.14</v>
      </c>
      <c r="L76" s="64"/>
    </row>
    <row r="78" spans="1:7" ht="11.25">
      <c r="A78" s="33">
        <v>36685</v>
      </c>
      <c r="B78" s="23">
        <v>0.6180555555555556</v>
      </c>
      <c r="C78" s="23"/>
      <c r="D78" s="65" t="s">
        <v>15</v>
      </c>
      <c r="E78" s="65"/>
      <c r="F78" s="38">
        <v>0</v>
      </c>
      <c r="G78" s="19" t="s">
        <v>11</v>
      </c>
    </row>
    <row r="79" spans="1:17" ht="11.25">
      <c r="A79" s="3"/>
      <c r="B79" s="4" t="s">
        <v>16</v>
      </c>
      <c r="C79" s="4" t="s">
        <v>45</v>
      </c>
      <c r="D79" s="4" t="s">
        <v>17</v>
      </c>
      <c r="E79" s="24" t="s">
        <v>170</v>
      </c>
      <c r="F79" s="26" t="s">
        <v>50</v>
      </c>
      <c r="H79" s="64" t="s">
        <v>19</v>
      </c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1.25">
      <c r="A80" s="25">
        <v>1</v>
      </c>
      <c r="B80" s="25">
        <v>0</v>
      </c>
      <c r="C80" s="25">
        <f>B80*2.54</f>
        <v>0</v>
      </c>
      <c r="D80" s="25">
        <v>0</v>
      </c>
      <c r="E80" s="35">
        <f>D80/101.8</f>
        <v>0</v>
      </c>
      <c r="F80" s="25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  <row r="81" spans="1:17" ht="11.25">
      <c r="A81" s="25">
        <v>2</v>
      </c>
      <c r="B81" s="25">
        <v>0</v>
      </c>
      <c r="C81" s="25">
        <f>B81*2.54</f>
        <v>0</v>
      </c>
      <c r="D81" s="25">
        <v>0</v>
      </c>
      <c r="E81" s="35">
        <f>D81/101.8</f>
        <v>0</v>
      </c>
      <c r="F81" s="25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ht="11.25">
      <c r="A82" s="25">
        <v>3</v>
      </c>
      <c r="B82" s="25">
        <v>0</v>
      </c>
      <c r="C82" s="25">
        <f>B82*2.54</f>
        <v>0</v>
      </c>
      <c r="D82" s="25">
        <v>0</v>
      </c>
      <c r="E82" s="35">
        <f>D82/101.8</f>
        <v>0</v>
      </c>
      <c r="F82" s="25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</row>
    <row r="83" spans="1:17" ht="11.25">
      <c r="A83" s="25">
        <v>4</v>
      </c>
      <c r="B83" s="25">
        <v>0</v>
      </c>
      <c r="C83" s="25">
        <f>B83*2.54</f>
        <v>0</v>
      </c>
      <c r="D83" s="25">
        <v>0</v>
      </c>
      <c r="E83" s="35">
        <f>D83/101.8</f>
        <v>0</v>
      </c>
      <c r="F83" s="25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ht="11.25">
      <c r="A84" s="25">
        <v>5</v>
      </c>
      <c r="B84" s="25">
        <v>0</v>
      </c>
      <c r="C84" s="25">
        <f>B84*2.54</f>
        <v>0</v>
      </c>
      <c r="D84" s="25">
        <v>0</v>
      </c>
      <c r="E84" s="35">
        <f>D84/101.8</f>
        <v>0</v>
      </c>
      <c r="F84" s="25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</row>
    <row r="85" spans="1:12" ht="11.25">
      <c r="A85" s="19" t="s">
        <v>20</v>
      </c>
      <c r="B85" s="54">
        <f>AVERAGE(B80:B84)</f>
        <v>0</v>
      </c>
      <c r="C85" s="54">
        <f>AVERAGE(C80:C84)</f>
        <v>0</v>
      </c>
      <c r="D85" s="38">
        <f>AVERAGE(D80:D84)</f>
        <v>0</v>
      </c>
      <c r="E85" s="39">
        <f>AVERAGE(E80:E84)</f>
        <v>0</v>
      </c>
      <c r="F85" s="53">
        <v>0</v>
      </c>
      <c r="H85" s="64" t="s">
        <v>21</v>
      </c>
      <c r="I85" s="64"/>
      <c r="J85" s="64"/>
      <c r="K85" s="64">
        <f>AVERAGE(H80:Q84)</f>
        <v>0</v>
      </c>
      <c r="L85" s="64"/>
    </row>
  </sheetData>
  <mergeCells count="14">
    <mergeCell ref="D78:E78"/>
    <mergeCell ref="H79:Q79"/>
    <mergeCell ref="H85:J85"/>
    <mergeCell ref="K85:L85"/>
    <mergeCell ref="D69:E69"/>
    <mergeCell ref="H70:Q70"/>
    <mergeCell ref="H76:J76"/>
    <mergeCell ref="K76:L76"/>
    <mergeCell ref="H5:Q5"/>
    <mergeCell ref="H60:Q60"/>
    <mergeCell ref="H40:Q40"/>
    <mergeCell ref="H50:Q50"/>
    <mergeCell ref="H30:Q30"/>
    <mergeCell ref="H20:Q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D1">
      <selection activeCell="A3" sqref="A3:Q16"/>
    </sheetView>
  </sheetViews>
  <sheetFormatPr defaultColWidth="9.140625" defaultRowHeight="12.75"/>
  <cols>
    <col min="1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3" spans="1:7" ht="11.25">
      <c r="A3" s="33">
        <v>36638</v>
      </c>
      <c r="B3" s="22">
        <v>0.5</v>
      </c>
      <c r="D3" s="65" t="s">
        <v>15</v>
      </c>
      <c r="E3" s="65"/>
      <c r="F3" s="37">
        <f>K15*F15</f>
        <v>12.731959081661218</v>
      </c>
      <c r="G3" s="19" t="s">
        <v>11</v>
      </c>
    </row>
    <row r="4" spans="1:12" ht="11.25">
      <c r="A4" s="3"/>
      <c r="B4" s="4" t="s">
        <v>16</v>
      </c>
      <c r="D4" s="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21.5</v>
      </c>
      <c r="C5" s="34">
        <f>B5*2.54</f>
        <v>54.61</v>
      </c>
      <c r="D5" s="25">
        <v>463</v>
      </c>
      <c r="E5" s="35">
        <f aca="true" t="shared" si="0" ref="E5:E14">D5/92.277</f>
        <v>5.017501652632833</v>
      </c>
      <c r="F5" s="35">
        <f>E5/B5</f>
        <v>0.23337216988989923</v>
      </c>
      <c r="H5" s="36">
        <v>72</v>
      </c>
      <c r="I5" s="36">
        <v>47</v>
      </c>
      <c r="J5" s="36">
        <v>62</v>
      </c>
      <c r="K5" s="36">
        <v>58</v>
      </c>
      <c r="L5" s="36">
        <v>40</v>
      </c>
      <c r="M5" s="36">
        <v>40</v>
      </c>
      <c r="N5" s="36">
        <v>60</v>
      </c>
      <c r="O5" s="36">
        <v>60</v>
      </c>
      <c r="P5" s="36">
        <v>44</v>
      </c>
      <c r="Q5" s="36">
        <v>44</v>
      </c>
    </row>
    <row r="6" spans="1:17" ht="11.25">
      <c r="A6" s="25">
        <v>2</v>
      </c>
      <c r="B6" s="34">
        <v>20</v>
      </c>
      <c r="C6" s="34">
        <f aca="true" t="shared" si="1" ref="C6:C14">B6*2.54</f>
        <v>50.8</v>
      </c>
      <c r="D6" s="25">
        <v>424</v>
      </c>
      <c r="E6" s="35">
        <f t="shared" si="0"/>
        <v>4.594861124657282</v>
      </c>
      <c r="F6" s="35">
        <f aca="true" t="shared" si="2" ref="F6:F14">E6/B6</f>
        <v>0.2297430562328641</v>
      </c>
      <c r="H6" s="36">
        <v>62</v>
      </c>
      <c r="I6" s="36">
        <v>51</v>
      </c>
      <c r="J6" s="36">
        <v>63</v>
      </c>
      <c r="K6" s="36">
        <v>64</v>
      </c>
      <c r="L6" s="36">
        <v>52</v>
      </c>
      <c r="M6" s="36">
        <v>64</v>
      </c>
      <c r="N6" s="36">
        <v>66</v>
      </c>
      <c r="O6" s="36">
        <v>69</v>
      </c>
      <c r="P6" s="36">
        <v>39</v>
      </c>
      <c r="Q6" s="36">
        <v>37</v>
      </c>
    </row>
    <row r="7" spans="1:17" ht="11.25">
      <c r="A7" s="25">
        <v>3</v>
      </c>
      <c r="B7" s="34">
        <v>18.5</v>
      </c>
      <c r="C7" s="34">
        <f t="shared" si="1"/>
        <v>46.99</v>
      </c>
      <c r="D7" s="25">
        <v>354</v>
      </c>
      <c r="E7" s="35">
        <f t="shared" si="0"/>
        <v>3.83627556162424</v>
      </c>
      <c r="F7" s="35">
        <f t="shared" si="2"/>
        <v>0.20736624657428324</v>
      </c>
      <c r="H7" s="36">
        <v>65</v>
      </c>
      <c r="I7" s="36">
        <v>52</v>
      </c>
      <c r="J7" s="36">
        <v>57</v>
      </c>
      <c r="K7" s="36">
        <v>50</v>
      </c>
      <c r="L7" s="36">
        <v>58</v>
      </c>
      <c r="M7" s="36">
        <v>65</v>
      </c>
      <c r="N7" s="36">
        <v>54</v>
      </c>
      <c r="O7" s="36">
        <v>65</v>
      </c>
      <c r="P7" s="36">
        <v>50</v>
      </c>
      <c r="Q7" s="36">
        <v>38</v>
      </c>
    </row>
    <row r="8" spans="1:17" ht="11.25">
      <c r="A8" s="25">
        <v>4</v>
      </c>
      <c r="B8" s="34">
        <v>23.5</v>
      </c>
      <c r="C8" s="34">
        <f t="shared" si="1"/>
        <v>59.69</v>
      </c>
      <c r="D8" s="25">
        <v>528</v>
      </c>
      <c r="E8" s="35">
        <f t="shared" si="0"/>
        <v>5.721902532592087</v>
      </c>
      <c r="F8" s="35">
        <f t="shared" si="2"/>
        <v>0.24348521415285476</v>
      </c>
      <c r="H8" s="36">
        <v>62</v>
      </c>
      <c r="I8" s="36">
        <v>43</v>
      </c>
      <c r="J8" s="36">
        <v>60</v>
      </c>
      <c r="K8" s="36">
        <v>47</v>
      </c>
      <c r="L8" s="36">
        <v>63</v>
      </c>
      <c r="M8" s="36">
        <v>61</v>
      </c>
      <c r="N8" s="36">
        <v>57</v>
      </c>
      <c r="O8" s="36">
        <v>57</v>
      </c>
      <c r="P8" s="36">
        <v>40</v>
      </c>
      <c r="Q8" s="36">
        <v>52</v>
      </c>
    </row>
    <row r="9" spans="1:17" ht="11.25">
      <c r="A9" s="25">
        <v>5</v>
      </c>
      <c r="B9" s="34">
        <v>24.5</v>
      </c>
      <c r="C9" s="34">
        <f t="shared" si="1"/>
        <v>62.230000000000004</v>
      </c>
      <c r="D9" s="25">
        <v>555</v>
      </c>
      <c r="E9" s="35">
        <f t="shared" si="0"/>
        <v>6.014499821190546</v>
      </c>
      <c r="F9" s="35">
        <f t="shared" si="2"/>
        <v>0.24548978862002227</v>
      </c>
      <c r="H9" s="36">
        <v>35</v>
      </c>
      <c r="I9" s="36">
        <v>48</v>
      </c>
      <c r="J9" s="36">
        <v>66</v>
      </c>
      <c r="K9" s="36">
        <v>42</v>
      </c>
      <c r="L9" s="36">
        <v>59</v>
      </c>
      <c r="M9" s="36">
        <v>58</v>
      </c>
      <c r="N9" s="36">
        <v>53</v>
      </c>
      <c r="O9" s="36">
        <v>55</v>
      </c>
      <c r="P9" s="36">
        <v>54</v>
      </c>
      <c r="Q9" s="36">
        <v>53</v>
      </c>
    </row>
    <row r="10" spans="1:12" ht="11.25">
      <c r="A10" s="25">
        <v>6</v>
      </c>
      <c r="B10" s="34">
        <v>22.5</v>
      </c>
      <c r="C10" s="34">
        <f t="shared" si="1"/>
        <v>57.15</v>
      </c>
      <c r="D10" s="25">
        <v>510</v>
      </c>
      <c r="E10" s="35">
        <f t="shared" si="0"/>
        <v>5.5268376735264475</v>
      </c>
      <c r="F10" s="35">
        <f t="shared" si="2"/>
        <v>0.2456372299345088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18</v>
      </c>
      <c r="C11" s="34">
        <f t="shared" si="1"/>
        <v>45.72</v>
      </c>
      <c r="D11" s="25">
        <v>345</v>
      </c>
      <c r="E11" s="35">
        <f t="shared" si="0"/>
        <v>3.7387431320914204</v>
      </c>
      <c r="F11" s="35">
        <f t="shared" si="2"/>
        <v>0.2077079517828567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15</v>
      </c>
      <c r="C12" s="34">
        <f t="shared" si="1"/>
        <v>38.1</v>
      </c>
      <c r="D12" s="25">
        <v>307</v>
      </c>
      <c r="E12" s="35">
        <f t="shared" si="0"/>
        <v>3.3269395407306264</v>
      </c>
      <c r="F12" s="35">
        <f t="shared" si="2"/>
        <v>0.22179596938204177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22</v>
      </c>
      <c r="C13" s="34">
        <f t="shared" si="1"/>
        <v>55.88</v>
      </c>
      <c r="D13" s="25">
        <v>457</v>
      </c>
      <c r="E13" s="35">
        <f t="shared" si="0"/>
        <v>4.952480032944287</v>
      </c>
      <c r="F13" s="35">
        <f t="shared" si="2"/>
        <v>0.22511272877019486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19.5</v>
      </c>
      <c r="C14" s="34">
        <f t="shared" si="1"/>
        <v>49.53</v>
      </c>
      <c r="D14" s="25">
        <v>516</v>
      </c>
      <c r="E14" s="35">
        <f t="shared" si="0"/>
        <v>5.591859293214994</v>
      </c>
      <c r="F14" s="35">
        <f t="shared" si="2"/>
        <v>0.2867620150366664</v>
      </c>
      <c r="H14" s="36"/>
      <c r="I14" s="36"/>
      <c r="J14" s="36"/>
      <c r="K14" s="36"/>
      <c r="L14" s="36"/>
    </row>
    <row r="15" spans="1:12" ht="11.25">
      <c r="A15" s="19" t="s">
        <v>20</v>
      </c>
      <c r="B15" s="37">
        <f>AVERAGE(B5:B14)</f>
        <v>20.5</v>
      </c>
      <c r="C15" s="37">
        <f>AVERAGE(C5:C13)</f>
        <v>52.35222222222222</v>
      </c>
      <c r="D15" s="38">
        <f>AVERAGE(D5:D14)</f>
        <v>445.9</v>
      </c>
      <c r="E15" s="39">
        <f>AVERAGE(E5:E14)</f>
        <v>4.832190036520476</v>
      </c>
      <c r="F15" s="39">
        <f>AVERAGE(F5:F14)</f>
        <v>0.23464723703761922</v>
      </c>
      <c r="H15" s="27" t="s">
        <v>21</v>
      </c>
      <c r="I15" s="27"/>
      <c r="J15" s="27"/>
      <c r="K15" s="34">
        <f>AVERAGE(H5:Q9)</f>
        <v>54.26</v>
      </c>
      <c r="L15" s="34"/>
    </row>
  </sheetData>
  <mergeCells count="1">
    <mergeCell ref="D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A1" sqref="A1:IV16384"/>
    </sheetView>
  </sheetViews>
  <sheetFormatPr defaultColWidth="9.140625" defaultRowHeight="12.75"/>
  <cols>
    <col min="1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69</v>
      </c>
    </row>
    <row r="3" spans="1:19" ht="11.25">
      <c r="A3" s="15">
        <v>36639</v>
      </c>
      <c r="B3" s="23">
        <v>0.625</v>
      </c>
      <c r="C3" s="29"/>
      <c r="D3" s="53" t="s">
        <v>15</v>
      </c>
      <c r="E3" s="53"/>
      <c r="F3" s="30">
        <f>F18*K18</f>
        <v>10.157567716040795</v>
      </c>
      <c r="G3" s="29" t="s">
        <v>11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1.25">
      <c r="A4" s="24"/>
      <c r="B4" s="25" t="s">
        <v>5</v>
      </c>
      <c r="C4" s="25" t="s">
        <v>5</v>
      </c>
      <c r="D4" s="25" t="s">
        <v>6</v>
      </c>
      <c r="E4" s="25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1.25">
      <c r="A5" s="24"/>
      <c r="B5" s="25" t="s">
        <v>7</v>
      </c>
      <c r="C5" s="25" t="s">
        <v>7</v>
      </c>
      <c r="D5" s="25" t="s">
        <v>8</v>
      </c>
      <c r="E5" s="25" t="s">
        <v>7</v>
      </c>
      <c r="F5" s="25" t="s">
        <v>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1.25">
      <c r="A6" s="24"/>
      <c r="B6" s="25" t="s">
        <v>10</v>
      </c>
      <c r="C6" s="25" t="s">
        <v>11</v>
      </c>
      <c r="D6" s="25" t="s">
        <v>12</v>
      </c>
      <c r="E6" s="25" t="s">
        <v>11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 t="s">
        <v>45</v>
      </c>
      <c r="M7" s="24"/>
      <c r="N7" s="24"/>
      <c r="O7" s="24"/>
      <c r="P7" s="24"/>
      <c r="Q7" s="24"/>
      <c r="R7" s="24"/>
      <c r="S7" s="24"/>
    </row>
    <row r="8" spans="1:19" ht="11.25">
      <c r="A8" s="25">
        <v>1</v>
      </c>
      <c r="B8" s="16">
        <v>15</v>
      </c>
      <c r="C8" s="16">
        <f aca="true" t="shared" si="0" ref="C8:C17">B8*2.54</f>
        <v>38.1</v>
      </c>
      <c r="D8" s="16">
        <v>320</v>
      </c>
      <c r="E8" s="16">
        <f aca="true" t="shared" si="1" ref="E8:E17">D8/36.33</f>
        <v>8.808147536471237</v>
      </c>
      <c r="F8" s="28">
        <f aca="true" t="shared" si="2" ref="F8:F17">E8/C8</f>
        <v>0.23118497471053115</v>
      </c>
      <c r="G8" s="24"/>
      <c r="H8" s="24">
        <v>38</v>
      </c>
      <c r="I8" s="24">
        <v>41</v>
      </c>
      <c r="J8" s="24">
        <v>38</v>
      </c>
      <c r="K8" s="24">
        <v>38</v>
      </c>
      <c r="L8" s="24">
        <v>47</v>
      </c>
      <c r="M8" s="24">
        <v>47</v>
      </c>
      <c r="N8" s="24">
        <v>52</v>
      </c>
      <c r="O8" s="24">
        <v>46</v>
      </c>
      <c r="P8" s="24">
        <v>46</v>
      </c>
      <c r="Q8" s="24">
        <v>38</v>
      </c>
      <c r="R8" s="24"/>
      <c r="S8" s="24"/>
    </row>
    <row r="9" spans="1:19" ht="11.25">
      <c r="A9" s="25">
        <v>2</v>
      </c>
      <c r="B9" s="16">
        <v>11</v>
      </c>
      <c r="C9" s="16">
        <f t="shared" si="0"/>
        <v>27.94</v>
      </c>
      <c r="D9" s="16">
        <v>240</v>
      </c>
      <c r="E9" s="16">
        <f t="shared" si="1"/>
        <v>6.606110652353427</v>
      </c>
      <c r="F9" s="28">
        <f t="shared" si="2"/>
        <v>0.23643917868122502</v>
      </c>
      <c r="G9" s="24"/>
      <c r="H9" s="24">
        <v>39</v>
      </c>
      <c r="I9" s="24">
        <v>39</v>
      </c>
      <c r="J9" s="24">
        <v>38</v>
      </c>
      <c r="K9" s="24">
        <v>37</v>
      </c>
      <c r="L9" s="24">
        <v>40</v>
      </c>
      <c r="M9" s="24">
        <v>38</v>
      </c>
      <c r="N9" s="24">
        <v>50</v>
      </c>
      <c r="O9" s="24">
        <v>43</v>
      </c>
      <c r="P9" s="24">
        <v>37</v>
      </c>
      <c r="Q9" s="24">
        <v>37</v>
      </c>
      <c r="R9" s="24"/>
      <c r="S9" s="24"/>
    </row>
    <row r="10" spans="1:19" ht="11.25">
      <c r="A10" s="25">
        <v>3</v>
      </c>
      <c r="B10" s="16">
        <v>18</v>
      </c>
      <c r="C10" s="16">
        <f t="shared" si="0"/>
        <v>45.72</v>
      </c>
      <c r="D10" s="16">
        <v>453</v>
      </c>
      <c r="E10" s="16">
        <f t="shared" si="1"/>
        <v>12.469033856317093</v>
      </c>
      <c r="F10" s="28">
        <f t="shared" si="2"/>
        <v>0.2727260248538297</v>
      </c>
      <c r="G10" s="24"/>
      <c r="H10" s="24">
        <v>38</v>
      </c>
      <c r="I10" s="24">
        <v>34</v>
      </c>
      <c r="J10" s="24">
        <v>37</v>
      </c>
      <c r="K10" s="24">
        <v>35</v>
      </c>
      <c r="L10" s="24">
        <v>45</v>
      </c>
      <c r="M10" s="24">
        <v>51</v>
      </c>
      <c r="N10" s="24">
        <v>48</v>
      </c>
      <c r="O10" s="24">
        <v>45</v>
      </c>
      <c r="P10" s="24">
        <v>34</v>
      </c>
      <c r="Q10" s="24">
        <v>48</v>
      </c>
      <c r="R10" s="24"/>
      <c r="S10" s="24"/>
    </row>
    <row r="11" spans="1:19" ht="11.25">
      <c r="A11" s="25">
        <v>4</v>
      </c>
      <c r="B11" s="16">
        <v>21.5</v>
      </c>
      <c r="C11" s="16">
        <f t="shared" si="0"/>
        <v>54.61</v>
      </c>
      <c r="D11" s="16">
        <v>516</v>
      </c>
      <c r="E11" s="16">
        <f t="shared" si="1"/>
        <v>14.203137902559869</v>
      </c>
      <c r="F11" s="28">
        <f t="shared" si="2"/>
        <v>0.2600830965493475</v>
      </c>
      <c r="G11" s="24"/>
      <c r="H11" s="24">
        <v>40</v>
      </c>
      <c r="I11" s="24">
        <v>37</v>
      </c>
      <c r="J11" s="24">
        <v>38</v>
      </c>
      <c r="K11" s="24">
        <v>43</v>
      </c>
      <c r="L11" s="24">
        <v>46</v>
      </c>
      <c r="M11" s="24">
        <v>53</v>
      </c>
      <c r="N11" s="24">
        <v>40</v>
      </c>
      <c r="O11" s="24">
        <v>43</v>
      </c>
      <c r="P11" s="24">
        <v>39</v>
      </c>
      <c r="Q11" s="24">
        <v>44</v>
      </c>
      <c r="R11" s="24"/>
      <c r="S11" s="24"/>
    </row>
    <row r="12" spans="1:19" ht="11.25">
      <c r="A12" s="25">
        <v>5</v>
      </c>
      <c r="B12" s="16">
        <v>19.5</v>
      </c>
      <c r="C12" s="16">
        <f t="shared" si="0"/>
        <v>49.53</v>
      </c>
      <c r="D12" s="16">
        <v>494</v>
      </c>
      <c r="E12" s="16">
        <f t="shared" si="1"/>
        <v>13.597577759427471</v>
      </c>
      <c r="F12" s="28">
        <f t="shared" si="2"/>
        <v>0.2745321574687557</v>
      </c>
      <c r="G12" s="24"/>
      <c r="H12" s="24">
        <v>38</v>
      </c>
      <c r="I12" s="24">
        <v>38</v>
      </c>
      <c r="J12" s="24">
        <v>37</v>
      </c>
      <c r="K12" s="24">
        <v>46</v>
      </c>
      <c r="L12" s="24">
        <v>48</v>
      </c>
      <c r="M12" s="24">
        <v>51</v>
      </c>
      <c r="N12" s="24">
        <v>42</v>
      </c>
      <c r="O12" s="24">
        <v>43</v>
      </c>
      <c r="P12" s="24">
        <v>41</v>
      </c>
      <c r="Q12" s="24">
        <v>48</v>
      </c>
      <c r="R12" s="24"/>
      <c r="S12" s="24"/>
    </row>
    <row r="13" spans="1:19" ht="11.25">
      <c r="A13" s="25">
        <v>6</v>
      </c>
      <c r="B13" s="16">
        <v>14</v>
      </c>
      <c r="C13" s="16">
        <f t="shared" si="0"/>
        <v>35.56</v>
      </c>
      <c r="D13" s="16">
        <v>285</v>
      </c>
      <c r="E13" s="16">
        <f t="shared" si="1"/>
        <v>7.844756399669695</v>
      </c>
      <c r="F13" s="28">
        <f t="shared" si="2"/>
        <v>0.22060619796596442</v>
      </c>
      <c r="G13" s="24"/>
      <c r="H13" s="24"/>
      <c r="I13" s="24"/>
      <c r="J13" s="24"/>
      <c r="K13" s="24"/>
      <c r="L13" s="24"/>
      <c r="M13" s="24"/>
      <c r="N13" s="24"/>
      <c r="O13" s="24"/>
      <c r="Q13" s="24"/>
      <c r="R13" s="24"/>
      <c r="S13" s="24"/>
    </row>
    <row r="14" spans="1:19" ht="11.25">
      <c r="A14" s="25">
        <v>7</v>
      </c>
      <c r="B14" s="16">
        <v>15</v>
      </c>
      <c r="C14" s="16">
        <f t="shared" si="0"/>
        <v>38.1</v>
      </c>
      <c r="D14" s="16">
        <v>307</v>
      </c>
      <c r="E14" s="16">
        <f t="shared" si="1"/>
        <v>8.450316542802092</v>
      </c>
      <c r="F14" s="28">
        <f t="shared" si="2"/>
        <v>0.2217930851129158</v>
      </c>
      <c r="G14" s="24"/>
      <c r="H14" s="24"/>
      <c r="I14" s="24"/>
      <c r="J14" s="24"/>
      <c r="K14" s="24"/>
      <c r="L14" s="24"/>
      <c r="M14" s="24"/>
      <c r="N14" s="24"/>
      <c r="O14" s="24"/>
      <c r="Q14" s="24"/>
      <c r="R14" s="24"/>
      <c r="S14" s="24"/>
    </row>
    <row r="15" spans="1:19" ht="11.25">
      <c r="A15" s="25">
        <v>8</v>
      </c>
      <c r="B15" s="16">
        <v>15</v>
      </c>
      <c r="C15" s="16">
        <f t="shared" si="0"/>
        <v>38.1</v>
      </c>
      <c r="D15" s="16">
        <v>353</v>
      </c>
      <c r="E15" s="16">
        <f t="shared" si="1"/>
        <v>9.716487751169833</v>
      </c>
      <c r="F15" s="28">
        <f t="shared" si="2"/>
        <v>0.2550259252275547</v>
      </c>
      <c r="G15" s="24"/>
      <c r="H15" s="24"/>
      <c r="I15" s="24"/>
      <c r="J15" s="24"/>
      <c r="K15" s="24"/>
      <c r="L15" s="24"/>
      <c r="M15" s="24"/>
      <c r="N15" s="24"/>
      <c r="O15" s="24"/>
      <c r="Q15" s="24"/>
      <c r="R15" s="24"/>
      <c r="S15" s="24"/>
    </row>
    <row r="16" spans="1:19" ht="11.25">
      <c r="A16" s="25">
        <v>9</v>
      </c>
      <c r="B16" s="16">
        <v>14</v>
      </c>
      <c r="C16" s="16">
        <f t="shared" si="0"/>
        <v>35.56</v>
      </c>
      <c r="D16" s="16">
        <v>305</v>
      </c>
      <c r="E16" s="16">
        <f t="shared" si="1"/>
        <v>8.395265620699147</v>
      </c>
      <c r="F16" s="28">
        <f t="shared" si="2"/>
        <v>0.23608733466533033</v>
      </c>
      <c r="G16" s="24"/>
      <c r="H16" s="24"/>
      <c r="I16" s="24"/>
      <c r="J16" s="24"/>
      <c r="K16" s="24"/>
      <c r="L16" s="24"/>
      <c r="M16" s="24"/>
      <c r="N16" s="24"/>
      <c r="O16" s="24"/>
      <c r="Q16" s="24"/>
      <c r="R16" s="24"/>
      <c r="S16" s="24"/>
    </row>
    <row r="17" spans="1:19" ht="11.25">
      <c r="A17" s="25">
        <v>10</v>
      </c>
      <c r="B17" s="16">
        <v>15.5</v>
      </c>
      <c r="C17" s="16">
        <f t="shared" si="0"/>
        <v>39.37</v>
      </c>
      <c r="D17" s="16">
        <v>302</v>
      </c>
      <c r="E17" s="16">
        <f t="shared" si="1"/>
        <v>8.31268923754473</v>
      </c>
      <c r="F17" s="28">
        <f t="shared" si="2"/>
        <v>0.21114272891909397</v>
      </c>
      <c r="G17" s="24"/>
      <c r="H17" s="24"/>
      <c r="I17" s="24"/>
      <c r="J17" s="24"/>
      <c r="K17" s="24"/>
      <c r="L17" s="24"/>
      <c r="M17" s="24"/>
      <c r="N17" s="24"/>
      <c r="O17" s="24"/>
      <c r="Q17" s="24"/>
      <c r="R17" s="24"/>
      <c r="S17" s="24"/>
    </row>
    <row r="18" spans="1:19" ht="11.25">
      <c r="A18" s="29" t="s">
        <v>20</v>
      </c>
      <c r="B18" s="30">
        <f>AVERAGE(B8:B17)</f>
        <v>15.85</v>
      </c>
      <c r="C18" s="30">
        <f>AVERAGE(C8:C17)</f>
        <v>40.259</v>
      </c>
      <c r="D18" s="30">
        <f>AVERAGE(D8:D17)</f>
        <v>357.5</v>
      </c>
      <c r="E18" s="30">
        <f>AVERAGE(E8:E17)</f>
        <v>9.84035232590146</v>
      </c>
      <c r="F18" s="31">
        <f>AVERAGE(F8:F17)</f>
        <v>0.24196207041545487</v>
      </c>
      <c r="G18" s="24"/>
      <c r="H18" s="24"/>
      <c r="I18" s="24" t="s">
        <v>13</v>
      </c>
      <c r="J18" s="24"/>
      <c r="K18" s="32">
        <f>AVERAGE(H8:Q12)</f>
        <v>41.98</v>
      </c>
      <c r="L18" s="24"/>
      <c r="M18" s="24"/>
      <c r="N18" s="24"/>
      <c r="O18" s="24"/>
      <c r="P18" s="24"/>
      <c r="Q18" s="24"/>
      <c r="R18" s="24"/>
      <c r="S18" s="24"/>
    </row>
    <row r="19" spans="1:19" ht="11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1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1.25">
      <c r="A21" s="15">
        <v>36665</v>
      </c>
      <c r="B21" s="23">
        <v>0.5555555555555556</v>
      </c>
      <c r="C21" s="24"/>
      <c r="D21" s="53" t="s">
        <v>15</v>
      </c>
      <c r="E21" s="53"/>
      <c r="F21" s="30">
        <f>F31*K31</f>
        <v>14.502827432336836</v>
      </c>
      <c r="G21" s="29" t="s">
        <v>11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1.25">
      <c r="A22" s="24"/>
      <c r="B22" s="25" t="s">
        <v>5</v>
      </c>
      <c r="C22" s="25" t="s">
        <v>5</v>
      </c>
      <c r="D22" s="25" t="s">
        <v>6</v>
      </c>
      <c r="E22" s="25" t="s">
        <v>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1.25">
      <c r="A23" s="24"/>
      <c r="B23" s="25" t="s">
        <v>7</v>
      </c>
      <c r="C23" s="25" t="s">
        <v>7</v>
      </c>
      <c r="D23" s="25" t="s">
        <v>8</v>
      </c>
      <c r="E23" s="25" t="s">
        <v>7</v>
      </c>
      <c r="F23" s="25" t="s">
        <v>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1.25">
      <c r="A24" s="24"/>
      <c r="B24" s="25" t="s">
        <v>10</v>
      </c>
      <c r="C24" s="25" t="s">
        <v>11</v>
      </c>
      <c r="D24" s="25" t="s">
        <v>12</v>
      </c>
      <c r="E24" s="25" t="s">
        <v>11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1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 t="s">
        <v>45</v>
      </c>
      <c r="M25" s="24"/>
      <c r="N25" s="24"/>
      <c r="O25" s="24"/>
      <c r="P25" s="24"/>
      <c r="Q25" s="24"/>
      <c r="R25" s="24"/>
      <c r="S25" s="24"/>
    </row>
    <row r="26" spans="1:19" ht="11.25">
      <c r="A26" s="25">
        <v>1</v>
      </c>
      <c r="B26" s="16">
        <v>20</v>
      </c>
      <c r="C26" s="16">
        <f>B26*2.54</f>
        <v>50.8</v>
      </c>
      <c r="D26" s="16">
        <v>468</v>
      </c>
      <c r="E26" s="16">
        <f>D26/36.33</f>
        <v>12.881915772089183</v>
      </c>
      <c r="F26" s="28">
        <f>E26/C26</f>
        <v>0.25358101913561387</v>
      </c>
      <c r="G26" s="24"/>
      <c r="H26" s="24">
        <v>65</v>
      </c>
      <c r="I26" s="24">
        <v>67</v>
      </c>
      <c r="J26" s="24">
        <v>51</v>
      </c>
      <c r="K26" s="24">
        <v>53</v>
      </c>
      <c r="L26" s="24">
        <v>51</v>
      </c>
      <c r="M26" s="24">
        <v>67</v>
      </c>
      <c r="N26" s="24">
        <v>64</v>
      </c>
      <c r="O26" s="24">
        <v>65</v>
      </c>
      <c r="P26" s="24">
        <v>51</v>
      </c>
      <c r="Q26" s="24">
        <v>52</v>
      </c>
      <c r="R26" s="24"/>
      <c r="S26" s="24"/>
    </row>
    <row r="27" spans="1:19" ht="11.25">
      <c r="A27" s="25">
        <v>2</v>
      </c>
      <c r="B27" s="16">
        <v>21.5</v>
      </c>
      <c r="C27" s="16">
        <f>B27*2.54</f>
        <v>54.61</v>
      </c>
      <c r="D27" s="16">
        <v>578</v>
      </c>
      <c r="E27" s="16">
        <f>D27/36.33</f>
        <v>15.90971648775117</v>
      </c>
      <c r="F27" s="28">
        <f>E27/C27</f>
        <v>0.29133339109597456</v>
      </c>
      <c r="G27" s="24"/>
      <c r="H27" s="24">
        <v>61</v>
      </c>
      <c r="I27" s="24">
        <v>68</v>
      </c>
      <c r="J27" s="24">
        <v>50</v>
      </c>
      <c r="K27" s="24">
        <v>54</v>
      </c>
      <c r="L27" s="24">
        <v>53</v>
      </c>
      <c r="M27" s="24">
        <v>64</v>
      </c>
      <c r="N27" s="24">
        <v>56</v>
      </c>
      <c r="O27" s="24">
        <v>63</v>
      </c>
      <c r="P27" s="24">
        <v>52</v>
      </c>
      <c r="Q27" s="24">
        <v>55</v>
      </c>
      <c r="R27" s="24"/>
      <c r="S27" s="24"/>
    </row>
    <row r="28" spans="1:19" ht="11.25">
      <c r="A28" s="25">
        <v>3</v>
      </c>
      <c r="B28" s="16">
        <v>22.5</v>
      </c>
      <c r="C28" s="16">
        <f>B28*2.54</f>
        <v>57.15</v>
      </c>
      <c r="D28" s="16">
        <v>504</v>
      </c>
      <c r="E28" s="16">
        <f>D28/36.33</f>
        <v>13.872832369942197</v>
      </c>
      <c r="F28" s="28">
        <f>E28/C28</f>
        <v>0.2427442234460577</v>
      </c>
      <c r="G28" s="24"/>
      <c r="H28" s="24">
        <v>67</v>
      </c>
      <c r="I28" s="24">
        <v>68</v>
      </c>
      <c r="J28" s="24">
        <v>52</v>
      </c>
      <c r="K28" s="24">
        <v>54</v>
      </c>
      <c r="L28" s="24">
        <v>53</v>
      </c>
      <c r="M28" s="24">
        <v>64</v>
      </c>
      <c r="N28" s="24">
        <v>50</v>
      </c>
      <c r="O28" s="24">
        <v>59</v>
      </c>
      <c r="P28" s="24">
        <v>56</v>
      </c>
      <c r="Q28" s="24">
        <v>54</v>
      </c>
      <c r="R28" s="24"/>
      <c r="S28" s="24"/>
    </row>
    <row r="29" spans="1:19" ht="11.25">
      <c r="A29" s="25">
        <v>4</v>
      </c>
      <c r="B29" s="16">
        <v>23</v>
      </c>
      <c r="C29" s="16">
        <f>B29*2.54</f>
        <v>58.42</v>
      </c>
      <c r="D29" s="16">
        <v>527</v>
      </c>
      <c r="E29" s="16">
        <f>D29/36.33</f>
        <v>14.505917974126067</v>
      </c>
      <c r="F29" s="28">
        <f>E29/C29</f>
        <v>0.24830397079982996</v>
      </c>
      <c r="G29" s="24"/>
      <c r="H29" s="24">
        <v>66</v>
      </c>
      <c r="I29" s="24">
        <v>71</v>
      </c>
      <c r="J29" s="24">
        <v>51</v>
      </c>
      <c r="K29" s="24">
        <v>55</v>
      </c>
      <c r="L29" s="24">
        <v>53</v>
      </c>
      <c r="M29" s="24">
        <v>60</v>
      </c>
      <c r="N29" s="24">
        <v>53</v>
      </c>
      <c r="O29" s="24">
        <v>59</v>
      </c>
      <c r="P29" s="24">
        <v>55</v>
      </c>
      <c r="Q29" s="24">
        <v>56</v>
      </c>
      <c r="R29" s="24"/>
      <c r="S29" s="24"/>
    </row>
    <row r="30" spans="1:19" ht="11.25">
      <c r="A30" s="25">
        <v>5</v>
      </c>
      <c r="B30" s="16">
        <v>19</v>
      </c>
      <c r="C30" s="16">
        <f>B30*2.54</f>
        <v>48.26</v>
      </c>
      <c r="D30" s="16">
        <v>381</v>
      </c>
      <c r="E30" s="16">
        <f>D30/36.33</f>
        <v>10.487200660611066</v>
      </c>
      <c r="F30" s="28">
        <f>E30/C30</f>
        <v>0.21730627145899434</v>
      </c>
      <c r="G30" s="24"/>
      <c r="H30" s="24">
        <v>66</v>
      </c>
      <c r="I30" s="24">
        <v>68</v>
      </c>
      <c r="J30" s="24">
        <v>49</v>
      </c>
      <c r="K30" s="24">
        <v>51</v>
      </c>
      <c r="L30" s="24">
        <v>54</v>
      </c>
      <c r="M30" s="24">
        <v>65</v>
      </c>
      <c r="N30" s="24">
        <v>54</v>
      </c>
      <c r="O30" s="24">
        <v>57</v>
      </c>
      <c r="P30" s="24">
        <v>54</v>
      </c>
      <c r="Q30" s="24">
        <v>57</v>
      </c>
      <c r="R30" s="24"/>
      <c r="S30" s="24"/>
    </row>
    <row r="31" spans="1:19" ht="11.25">
      <c r="A31" s="29" t="s">
        <v>20</v>
      </c>
      <c r="B31" s="30">
        <f>AVERAGE(B26:B30)</f>
        <v>21.2</v>
      </c>
      <c r="C31" s="30">
        <f>AVERAGE(C26:C30)</f>
        <v>53.848</v>
      </c>
      <c r="D31" s="30">
        <f>AVERAGE(D26:D30)</f>
        <v>491.6</v>
      </c>
      <c r="E31" s="30">
        <f>AVERAGE(E26:E30)</f>
        <v>13.531516652903937</v>
      </c>
      <c r="F31" s="31">
        <f>AVERAGE(F26:F30)</f>
        <v>0.2506537751872941</v>
      </c>
      <c r="G31" s="24"/>
      <c r="H31" s="24"/>
      <c r="I31" s="24" t="s">
        <v>13</v>
      </c>
      <c r="J31" s="24"/>
      <c r="K31" s="32">
        <f>AVERAGE(H26:Q30)</f>
        <v>57.86</v>
      </c>
      <c r="L31" s="24"/>
      <c r="M31" s="24"/>
      <c r="N31" s="24"/>
      <c r="O31" s="24"/>
      <c r="P31" s="24"/>
      <c r="Q31" s="24"/>
      <c r="R31" s="24"/>
      <c r="S31" s="24"/>
    </row>
    <row r="32" spans="1:19" ht="11.25">
      <c r="A32" s="24"/>
      <c r="B32" s="16"/>
      <c r="C32" s="16"/>
      <c r="D32" s="16"/>
      <c r="E32" s="16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1.25">
      <c r="A33" s="24"/>
      <c r="B33" s="16"/>
      <c r="C33" s="16"/>
      <c r="D33" s="16"/>
      <c r="E33" s="16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1.25">
      <c r="A34" s="15">
        <v>36676</v>
      </c>
      <c r="B34" s="56">
        <v>0.5833333333333334</v>
      </c>
      <c r="C34" s="16"/>
      <c r="D34" s="37" t="s">
        <v>15</v>
      </c>
      <c r="E34" s="37"/>
      <c r="F34" s="30">
        <f>F44*K44</f>
        <v>14.665815278220625</v>
      </c>
      <c r="G34" s="29" t="s">
        <v>11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1.25">
      <c r="A35" s="24"/>
      <c r="B35" s="34" t="s">
        <v>5</v>
      </c>
      <c r="C35" s="34" t="s">
        <v>5</v>
      </c>
      <c r="D35" s="34" t="s">
        <v>6</v>
      </c>
      <c r="E35" s="34" t="s">
        <v>6</v>
      </c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1.25">
      <c r="A36" s="24"/>
      <c r="B36" s="34" t="s">
        <v>7</v>
      </c>
      <c r="C36" s="34" t="s">
        <v>7</v>
      </c>
      <c r="D36" s="34" t="s">
        <v>8</v>
      </c>
      <c r="E36" s="34" t="s">
        <v>7</v>
      </c>
      <c r="F36" s="34" t="s">
        <v>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1.25">
      <c r="A37" s="24"/>
      <c r="B37" s="34" t="s">
        <v>10</v>
      </c>
      <c r="C37" s="34" t="s">
        <v>11</v>
      </c>
      <c r="D37" s="34" t="s">
        <v>12</v>
      </c>
      <c r="E37" s="34" t="s">
        <v>11</v>
      </c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1.25">
      <c r="A38" s="24"/>
      <c r="B38" s="16"/>
      <c r="C38" s="16"/>
      <c r="D38" s="16"/>
      <c r="E38" s="16"/>
      <c r="F38" s="16"/>
      <c r="G38" s="24"/>
      <c r="H38" s="24"/>
      <c r="I38" s="24"/>
      <c r="J38" s="24"/>
      <c r="K38" s="24"/>
      <c r="L38" s="24" t="s">
        <v>45</v>
      </c>
      <c r="M38" s="24"/>
      <c r="N38" s="24"/>
      <c r="O38" s="24"/>
      <c r="P38" s="24"/>
      <c r="Q38" s="24"/>
      <c r="R38" s="24"/>
      <c r="S38" s="24"/>
    </row>
    <row r="39" spans="1:19" ht="11.25">
      <c r="A39" s="25">
        <v>1</v>
      </c>
      <c r="B39" s="16">
        <v>16.5</v>
      </c>
      <c r="C39" s="16">
        <f>B39*2.54</f>
        <v>41.910000000000004</v>
      </c>
      <c r="D39" s="16">
        <v>414</v>
      </c>
      <c r="E39" s="16">
        <f>D39/36.33</f>
        <v>11.395540875309662</v>
      </c>
      <c r="F39" s="28">
        <f>E39/C39</f>
        <v>0.27190505548340876</v>
      </c>
      <c r="G39" s="24"/>
      <c r="H39" s="24">
        <v>64</v>
      </c>
      <c r="I39" s="24">
        <v>66</v>
      </c>
      <c r="J39" s="24">
        <v>41</v>
      </c>
      <c r="K39" s="24">
        <v>53</v>
      </c>
      <c r="L39" s="24">
        <v>48</v>
      </c>
      <c r="M39" s="24">
        <v>60</v>
      </c>
      <c r="N39" s="24">
        <v>47</v>
      </c>
      <c r="O39" s="24">
        <v>59</v>
      </c>
      <c r="P39" s="24">
        <v>52</v>
      </c>
      <c r="Q39" s="24">
        <v>43</v>
      </c>
      <c r="R39" s="24"/>
      <c r="S39" s="24"/>
    </row>
    <row r="40" spans="1:19" ht="11.25">
      <c r="A40" s="25">
        <v>2</v>
      </c>
      <c r="B40" s="16">
        <v>19</v>
      </c>
      <c r="C40" s="16">
        <f>B40*2.54</f>
        <v>48.26</v>
      </c>
      <c r="D40" s="16">
        <v>422</v>
      </c>
      <c r="E40" s="16">
        <f>D40/36.33</f>
        <v>11.615744563721442</v>
      </c>
      <c r="F40" s="28">
        <f>E40/C40</f>
        <v>0.24069093584172074</v>
      </c>
      <c r="G40" s="24"/>
      <c r="H40" s="24">
        <v>63</v>
      </c>
      <c r="I40" s="24">
        <v>62</v>
      </c>
      <c r="J40" s="24">
        <v>46</v>
      </c>
      <c r="K40" s="24">
        <v>51</v>
      </c>
      <c r="L40" s="24">
        <v>47</v>
      </c>
      <c r="M40" s="24">
        <v>60</v>
      </c>
      <c r="N40" s="24">
        <v>44</v>
      </c>
      <c r="O40" s="24">
        <v>58</v>
      </c>
      <c r="P40" s="24">
        <v>51</v>
      </c>
      <c r="Q40" s="24">
        <v>44</v>
      </c>
      <c r="R40" s="24"/>
      <c r="S40" s="24"/>
    </row>
    <row r="41" spans="1:19" ht="11.25">
      <c r="A41" s="25">
        <v>3</v>
      </c>
      <c r="B41" s="16">
        <v>19</v>
      </c>
      <c r="C41" s="16">
        <f>B41*2.54</f>
        <v>48.26</v>
      </c>
      <c r="D41" s="16">
        <v>521</v>
      </c>
      <c r="E41" s="16">
        <f>D41/36.33</f>
        <v>14.340765207817231</v>
      </c>
      <c r="F41" s="28">
        <f>E41/C41</f>
        <v>0.297156344960987</v>
      </c>
      <c r="G41" s="24"/>
      <c r="H41" s="24">
        <v>65</v>
      </c>
      <c r="I41" s="24">
        <v>53</v>
      </c>
      <c r="J41" s="24">
        <v>40</v>
      </c>
      <c r="K41" s="24">
        <v>52</v>
      </c>
      <c r="L41" s="24">
        <v>45</v>
      </c>
      <c r="M41" s="24">
        <v>63</v>
      </c>
      <c r="N41" s="24">
        <v>48</v>
      </c>
      <c r="O41" s="24">
        <v>52</v>
      </c>
      <c r="P41" s="24">
        <v>51</v>
      </c>
      <c r="Q41" s="24">
        <v>42</v>
      </c>
      <c r="R41" s="24"/>
      <c r="S41" s="24"/>
    </row>
    <row r="42" spans="1:19" ht="11.25">
      <c r="A42" s="25">
        <v>4</v>
      </c>
      <c r="B42" s="16">
        <v>20</v>
      </c>
      <c r="C42" s="16">
        <f>B42*2.54</f>
        <v>50.8</v>
      </c>
      <c r="D42" s="16">
        <v>608</v>
      </c>
      <c r="E42" s="16">
        <f>D42/36.33</f>
        <v>16.73548031929535</v>
      </c>
      <c r="F42" s="28">
        <f>E42/C42</f>
        <v>0.3294385889625069</v>
      </c>
      <c r="G42" s="24"/>
      <c r="H42" s="24">
        <v>62</v>
      </c>
      <c r="I42" s="24">
        <v>46</v>
      </c>
      <c r="J42" s="24">
        <v>43</v>
      </c>
      <c r="K42" s="24">
        <v>50</v>
      </c>
      <c r="L42" s="24">
        <v>45</v>
      </c>
      <c r="M42" s="24">
        <v>63</v>
      </c>
      <c r="N42" s="24">
        <v>44</v>
      </c>
      <c r="O42" s="24">
        <v>54</v>
      </c>
      <c r="P42" s="24">
        <v>52</v>
      </c>
      <c r="Q42" s="24">
        <v>42</v>
      </c>
      <c r="R42" s="24"/>
      <c r="S42" s="24"/>
    </row>
    <row r="43" spans="1:19" ht="11.25">
      <c r="A43" s="25">
        <v>5</v>
      </c>
      <c r="B43" s="16">
        <v>19</v>
      </c>
      <c r="C43" s="16">
        <f>B43*2.54</f>
        <v>48.26</v>
      </c>
      <c r="D43" s="16">
        <v>503</v>
      </c>
      <c r="E43" s="16">
        <f>D43/36.33</f>
        <v>13.845306908890725</v>
      </c>
      <c r="F43" s="28">
        <f>E43/C43</f>
        <v>0.2868899069393022</v>
      </c>
      <c r="G43" s="24"/>
      <c r="H43" s="24">
        <v>62</v>
      </c>
      <c r="I43" s="24">
        <v>43</v>
      </c>
      <c r="J43" s="24">
        <v>62</v>
      </c>
      <c r="K43" s="24">
        <v>49</v>
      </c>
      <c r="L43" s="24">
        <v>42</v>
      </c>
      <c r="M43" s="24">
        <v>62</v>
      </c>
      <c r="N43" s="24">
        <v>44</v>
      </c>
      <c r="O43" s="24">
        <v>51</v>
      </c>
      <c r="P43" s="24">
        <v>47</v>
      </c>
      <c r="Q43" s="24">
        <v>38</v>
      </c>
      <c r="R43" s="24"/>
      <c r="S43" s="24"/>
    </row>
    <row r="44" spans="1:19" ht="11.25">
      <c r="A44" s="29" t="s">
        <v>20</v>
      </c>
      <c r="B44" s="30">
        <f>AVERAGE(B39:B43)</f>
        <v>18.7</v>
      </c>
      <c r="C44" s="30">
        <f>AVERAGE(C39:C43)</f>
        <v>47.498000000000005</v>
      </c>
      <c r="D44" s="30">
        <f>AVERAGE(D39:D43)</f>
        <v>493.6</v>
      </c>
      <c r="E44" s="30">
        <f>AVERAGE(E39:E43)</f>
        <v>13.586567575006882</v>
      </c>
      <c r="F44" s="31">
        <f>AVERAGE(F39:F43)</f>
        <v>0.2852161664375851</v>
      </c>
      <c r="G44" s="24"/>
      <c r="H44" s="24"/>
      <c r="I44" s="24" t="s">
        <v>13</v>
      </c>
      <c r="J44" s="24"/>
      <c r="K44" s="32">
        <f>AVERAGE(H39:Q43)</f>
        <v>51.42</v>
      </c>
      <c r="L44" s="24"/>
      <c r="M44" s="24"/>
      <c r="N44" s="24"/>
      <c r="O44" s="24"/>
      <c r="P44" s="24"/>
      <c r="Q44" s="24"/>
      <c r="R44" s="24"/>
      <c r="S44" s="24"/>
    </row>
    <row r="45" spans="1:19" ht="11.25">
      <c r="A45" s="24"/>
      <c r="B45" s="16"/>
      <c r="C45" s="16"/>
      <c r="D45" s="16"/>
      <c r="E45" s="16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1.25">
      <c r="A46" s="24"/>
      <c r="B46" s="16"/>
      <c r="C46" s="16"/>
      <c r="D46" s="16"/>
      <c r="E46" s="16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1.25">
      <c r="A47" s="15">
        <v>36680</v>
      </c>
      <c r="B47" s="56">
        <v>0.5</v>
      </c>
      <c r="C47" s="16"/>
      <c r="D47" s="37" t="s">
        <v>15</v>
      </c>
      <c r="E47" s="37"/>
      <c r="F47" s="30">
        <f>K57*F57</f>
        <v>14.146664454973669</v>
      </c>
      <c r="G47" s="2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1.25">
      <c r="A48" s="24"/>
      <c r="B48" s="34" t="s">
        <v>5</v>
      </c>
      <c r="C48" s="34" t="s">
        <v>5</v>
      </c>
      <c r="D48" s="34" t="s">
        <v>6</v>
      </c>
      <c r="E48" s="34" t="s">
        <v>6</v>
      </c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1.25">
      <c r="A49" s="24"/>
      <c r="B49" s="34" t="s">
        <v>7</v>
      </c>
      <c r="C49" s="34" t="s">
        <v>7</v>
      </c>
      <c r="D49" s="34" t="s">
        <v>8</v>
      </c>
      <c r="E49" s="34" t="s">
        <v>7</v>
      </c>
      <c r="F49" s="34" t="s">
        <v>9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1.25">
      <c r="A50" s="24"/>
      <c r="B50" s="34" t="s">
        <v>10</v>
      </c>
      <c r="C50" s="34" t="s">
        <v>11</v>
      </c>
      <c r="D50" s="34" t="s">
        <v>12</v>
      </c>
      <c r="E50" s="34" t="s">
        <v>11</v>
      </c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1.25">
      <c r="A51" s="24"/>
      <c r="B51" s="16"/>
      <c r="C51" s="16"/>
      <c r="D51" s="16"/>
      <c r="E51" s="16"/>
      <c r="F51" s="16"/>
      <c r="G51" s="24"/>
      <c r="H51" s="24"/>
      <c r="I51" s="24"/>
      <c r="J51" s="24"/>
      <c r="K51" s="24"/>
      <c r="L51" s="24" t="s">
        <v>45</v>
      </c>
      <c r="M51" s="24"/>
      <c r="N51" s="24"/>
      <c r="O51" s="24"/>
      <c r="P51" s="24"/>
      <c r="Q51" s="24"/>
      <c r="R51" s="24"/>
      <c r="S51" s="24"/>
    </row>
    <row r="52" spans="1:19" ht="11.25">
      <c r="A52" s="25">
        <v>1</v>
      </c>
      <c r="B52" s="16">
        <v>15.5</v>
      </c>
      <c r="C52" s="16">
        <f>B52*2.54</f>
        <v>39.37</v>
      </c>
      <c r="D52" s="16">
        <v>499</v>
      </c>
      <c r="E52" s="16">
        <f>D52/36.33</f>
        <v>13.735205064684834</v>
      </c>
      <c r="F52" s="16">
        <f>E52/C52</f>
        <v>0.3488749063928076</v>
      </c>
      <c r="G52" s="24"/>
      <c r="H52" s="24">
        <v>33</v>
      </c>
      <c r="I52" s="24">
        <v>43</v>
      </c>
      <c r="J52" s="24">
        <v>43</v>
      </c>
      <c r="K52" s="24">
        <v>52</v>
      </c>
      <c r="L52" s="24">
        <v>39</v>
      </c>
      <c r="M52" s="24">
        <v>35</v>
      </c>
      <c r="N52" s="24">
        <v>41</v>
      </c>
      <c r="O52" s="24">
        <v>57</v>
      </c>
      <c r="P52" s="24">
        <v>42</v>
      </c>
      <c r="Q52" s="24">
        <v>38</v>
      </c>
      <c r="R52" s="24"/>
      <c r="S52" s="24"/>
    </row>
    <row r="53" spans="1:19" ht="11.25">
      <c r="A53" s="25">
        <v>2</v>
      </c>
      <c r="B53" s="16">
        <v>14</v>
      </c>
      <c r="C53" s="16">
        <f>B53*2.54</f>
        <v>35.56</v>
      </c>
      <c r="D53" s="16">
        <v>347</v>
      </c>
      <c r="E53" s="16">
        <f>D53/36.33</f>
        <v>9.551334984860997</v>
      </c>
      <c r="F53" s="16">
        <f>E53/C53</f>
        <v>0.26859772173399876</v>
      </c>
      <c r="G53" s="24"/>
      <c r="H53" s="24">
        <v>37</v>
      </c>
      <c r="I53" s="24">
        <v>46</v>
      </c>
      <c r="J53" s="24">
        <v>51</v>
      </c>
      <c r="K53" s="24">
        <v>54</v>
      </c>
      <c r="L53" s="24">
        <v>37</v>
      </c>
      <c r="M53" s="24">
        <v>36</v>
      </c>
      <c r="N53" s="24">
        <v>41</v>
      </c>
      <c r="O53" s="24">
        <v>57</v>
      </c>
      <c r="P53" s="24">
        <v>41</v>
      </c>
      <c r="Q53" s="24">
        <v>39</v>
      </c>
      <c r="R53" s="24"/>
      <c r="S53" s="24"/>
    </row>
    <row r="54" spans="1:19" ht="11.25">
      <c r="A54" s="25">
        <v>3</v>
      </c>
      <c r="B54" s="16">
        <v>13.5</v>
      </c>
      <c r="C54" s="16">
        <f>B54*2.54</f>
        <v>34.29</v>
      </c>
      <c r="D54" s="16">
        <v>464</v>
      </c>
      <c r="E54" s="16">
        <f>D54/36.33</f>
        <v>12.771813927883292</v>
      </c>
      <c r="F54" s="16">
        <f>E54/C54</f>
        <v>0.37246468147807793</v>
      </c>
      <c r="G54" s="24"/>
      <c r="H54" s="24">
        <v>36</v>
      </c>
      <c r="I54" s="24">
        <v>44</v>
      </c>
      <c r="J54" s="24">
        <v>47</v>
      </c>
      <c r="K54" s="24">
        <v>52</v>
      </c>
      <c r="L54" s="24">
        <v>36</v>
      </c>
      <c r="M54" s="24">
        <v>36</v>
      </c>
      <c r="N54" s="24">
        <v>40</v>
      </c>
      <c r="O54" s="24">
        <v>55</v>
      </c>
      <c r="P54" s="24">
        <v>28</v>
      </c>
      <c r="Q54" s="24">
        <v>37</v>
      </c>
      <c r="R54" s="24"/>
      <c r="S54" s="24"/>
    </row>
    <row r="55" spans="1:19" ht="11.25">
      <c r="A55" s="25">
        <v>4</v>
      </c>
      <c r="B55" s="16">
        <v>12.5</v>
      </c>
      <c r="C55" s="16">
        <f>B55*2.54</f>
        <v>31.75</v>
      </c>
      <c r="D55" s="16">
        <v>329</v>
      </c>
      <c r="E55" s="16">
        <f>D55/36.33</f>
        <v>9.05587668593449</v>
      </c>
      <c r="F55" s="16">
        <f>E55/C55</f>
        <v>0.28522446254911776</v>
      </c>
      <c r="G55" s="24"/>
      <c r="H55" s="24">
        <v>37</v>
      </c>
      <c r="I55" s="24">
        <v>40</v>
      </c>
      <c r="J55" s="24">
        <v>50</v>
      </c>
      <c r="K55" s="24">
        <v>53</v>
      </c>
      <c r="L55" s="24">
        <v>31</v>
      </c>
      <c r="M55" s="24">
        <v>36</v>
      </c>
      <c r="N55" s="24">
        <v>42</v>
      </c>
      <c r="O55" s="24">
        <v>52</v>
      </c>
      <c r="P55" s="24">
        <v>40</v>
      </c>
      <c r="Q55" s="24">
        <v>37</v>
      </c>
      <c r="R55" s="24"/>
      <c r="S55" s="24"/>
    </row>
    <row r="56" spans="1:19" ht="11.25">
      <c r="A56" s="25">
        <v>5</v>
      </c>
      <c r="B56" s="16">
        <v>11</v>
      </c>
      <c r="C56" s="16">
        <f>B56*2.54</f>
        <v>27.94</v>
      </c>
      <c r="D56" s="16">
        <v>403</v>
      </c>
      <c r="E56" s="16">
        <f>D56/36.33</f>
        <v>11.092760803743463</v>
      </c>
      <c r="F56" s="16">
        <f>E56/C56</f>
        <v>0.397020787535557</v>
      </c>
      <c r="G56" s="24"/>
      <c r="H56" s="24">
        <v>35</v>
      </c>
      <c r="I56" s="24">
        <v>42</v>
      </c>
      <c r="J56" s="24">
        <v>54</v>
      </c>
      <c r="K56" s="24">
        <v>48</v>
      </c>
      <c r="L56" s="24">
        <v>36</v>
      </c>
      <c r="M56" s="24">
        <v>40</v>
      </c>
      <c r="N56" s="24">
        <v>40</v>
      </c>
      <c r="O56" s="24">
        <v>52</v>
      </c>
      <c r="P56" s="24">
        <v>38</v>
      </c>
      <c r="Q56" s="24">
        <v>39</v>
      </c>
      <c r="R56" s="24"/>
      <c r="S56" s="24"/>
    </row>
    <row r="57" spans="1:19" ht="11.25">
      <c r="A57" s="29" t="s">
        <v>20</v>
      </c>
      <c r="B57" s="16">
        <f>AVERAGE(B52:B56)</f>
        <v>13.3</v>
      </c>
      <c r="C57" s="16">
        <f>AVERAGE(C52:C56)</f>
        <v>33.782</v>
      </c>
      <c r="D57" s="16">
        <f>AVERAGE(D52:D56)</f>
        <v>408.4</v>
      </c>
      <c r="E57" s="16">
        <f>AVERAGE(E52:E56)</f>
        <v>11.241398293421415</v>
      </c>
      <c r="F57" s="16">
        <f>AVERAGE(F52:F56)</f>
        <v>0.3344365119379118</v>
      </c>
      <c r="G57" s="24"/>
      <c r="H57" s="24"/>
      <c r="I57" s="24" t="s">
        <v>13</v>
      </c>
      <c r="J57" s="24"/>
      <c r="K57" s="32">
        <f>AVERAGE(H52:Q56)</f>
        <v>42.3</v>
      </c>
      <c r="L57" s="24"/>
      <c r="M57" s="24"/>
      <c r="N57" s="24"/>
      <c r="O57" s="24"/>
      <c r="P57" s="24"/>
      <c r="Q57" s="24"/>
      <c r="R57" s="24"/>
      <c r="S57" s="24"/>
    </row>
    <row r="58" spans="1:19" ht="11.25">
      <c r="A58" s="24"/>
      <c r="B58" s="16"/>
      <c r="C58" s="16"/>
      <c r="D58" s="16"/>
      <c r="E58" s="16"/>
      <c r="F58" s="1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1.25">
      <c r="A59" s="24"/>
      <c r="B59" s="16"/>
      <c r="C59" s="16"/>
      <c r="D59" s="16"/>
      <c r="E59" s="16"/>
      <c r="F59" s="1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1.25">
      <c r="A60" s="33">
        <v>36683</v>
      </c>
      <c r="B60" s="16" t="s">
        <v>14</v>
      </c>
      <c r="C60" s="16"/>
      <c r="D60" s="37" t="s">
        <v>15</v>
      </c>
      <c r="E60" s="37"/>
      <c r="F60" s="37">
        <f>K67*F67</f>
        <v>9.150677317480959</v>
      </c>
      <c r="G60" s="29" t="s">
        <v>11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1.25">
      <c r="A61" s="15"/>
      <c r="B61" s="16" t="s">
        <v>16</v>
      </c>
      <c r="C61" s="16" t="s">
        <v>45</v>
      </c>
      <c r="D61" s="16" t="s">
        <v>17</v>
      </c>
      <c r="E61" s="16" t="s">
        <v>18</v>
      </c>
      <c r="F61" s="34" t="s">
        <v>9</v>
      </c>
      <c r="G61" s="24"/>
      <c r="H61" s="25" t="s">
        <v>19</v>
      </c>
      <c r="I61" s="25"/>
      <c r="J61" s="25"/>
      <c r="K61" s="25"/>
      <c r="L61" s="25"/>
      <c r="M61" s="25"/>
      <c r="N61" s="25"/>
      <c r="O61" s="25"/>
      <c r="P61" s="25"/>
      <c r="Q61" s="25"/>
      <c r="R61" s="24"/>
      <c r="S61" s="24"/>
    </row>
    <row r="62" spans="1:19" ht="11.25">
      <c r="A62" s="25">
        <v>1</v>
      </c>
      <c r="B62" s="34">
        <v>12.5</v>
      </c>
      <c r="C62" s="16">
        <f>B62*2.54</f>
        <v>31.75</v>
      </c>
      <c r="D62" s="34">
        <v>401</v>
      </c>
      <c r="E62" s="34">
        <f>D62/92.28</f>
        <v>4.345470307758994</v>
      </c>
      <c r="F62" s="34">
        <f>E62/B62</f>
        <v>0.3476376246207195</v>
      </c>
      <c r="G62" s="24"/>
      <c r="H62" s="36">
        <v>34</v>
      </c>
      <c r="I62" s="36">
        <v>36</v>
      </c>
      <c r="J62" s="36">
        <v>31</v>
      </c>
      <c r="K62" s="36">
        <v>26</v>
      </c>
      <c r="L62" s="36">
        <v>21</v>
      </c>
      <c r="M62" s="36">
        <v>24</v>
      </c>
      <c r="N62" s="36">
        <v>28</v>
      </c>
      <c r="O62" s="36">
        <v>27</v>
      </c>
      <c r="P62" s="36">
        <v>30</v>
      </c>
      <c r="Q62" s="36">
        <v>26</v>
      </c>
      <c r="R62" s="24"/>
      <c r="S62" s="24"/>
    </row>
    <row r="63" spans="1:19" ht="11.25">
      <c r="A63" s="25">
        <v>2</v>
      </c>
      <c r="B63" s="34">
        <v>15</v>
      </c>
      <c r="C63" s="16">
        <f>B63*2.54</f>
        <v>38.1</v>
      </c>
      <c r="D63" s="34">
        <v>497</v>
      </c>
      <c r="E63" s="34">
        <f>D63/92.28</f>
        <v>5.3857824013870825</v>
      </c>
      <c r="F63" s="34">
        <f>E63/B63</f>
        <v>0.35905216009247215</v>
      </c>
      <c r="G63" s="24"/>
      <c r="H63" s="36">
        <v>32</v>
      </c>
      <c r="I63" s="36">
        <v>35</v>
      </c>
      <c r="J63" s="36">
        <v>27</v>
      </c>
      <c r="K63" s="36">
        <v>22</v>
      </c>
      <c r="L63" s="36">
        <v>25</v>
      </c>
      <c r="M63" s="36">
        <v>11</v>
      </c>
      <c r="N63" s="36">
        <v>13</v>
      </c>
      <c r="O63" s="36">
        <v>27</v>
      </c>
      <c r="P63" s="36">
        <v>33</v>
      </c>
      <c r="Q63" s="36">
        <v>27</v>
      </c>
      <c r="R63" s="24"/>
      <c r="S63" s="24"/>
    </row>
    <row r="64" spans="1:19" ht="11.25">
      <c r="A64" s="25">
        <v>3</v>
      </c>
      <c r="B64" s="34">
        <v>10.5</v>
      </c>
      <c r="C64" s="16">
        <f>B64*2.54</f>
        <v>26.67</v>
      </c>
      <c r="D64" s="34">
        <v>321</v>
      </c>
      <c r="E64" s="34">
        <f>D64/92.28</f>
        <v>3.4785435630689205</v>
      </c>
      <c r="F64" s="34">
        <f>E64/B64</f>
        <v>0.331289863149421</v>
      </c>
      <c r="G64" s="24"/>
      <c r="H64" s="36">
        <v>19</v>
      </c>
      <c r="I64" s="36">
        <v>35</v>
      </c>
      <c r="J64" s="36">
        <v>24</v>
      </c>
      <c r="K64" s="36">
        <v>22</v>
      </c>
      <c r="L64" s="36">
        <v>22</v>
      </c>
      <c r="M64" s="36">
        <v>12</v>
      </c>
      <c r="N64" s="36">
        <v>13</v>
      </c>
      <c r="O64" s="36">
        <v>25</v>
      </c>
      <c r="P64" s="36">
        <v>22</v>
      </c>
      <c r="Q64" s="36">
        <v>35</v>
      </c>
      <c r="R64" s="24"/>
      <c r="S64" s="24"/>
    </row>
    <row r="65" spans="1:19" ht="11.25">
      <c r="A65" s="25">
        <v>4</v>
      </c>
      <c r="B65" s="34">
        <v>12</v>
      </c>
      <c r="C65" s="16">
        <f>B65*2.54</f>
        <v>30.48</v>
      </c>
      <c r="D65" s="34">
        <v>424</v>
      </c>
      <c r="E65" s="34">
        <f>D65/92.28</f>
        <v>4.59471174685739</v>
      </c>
      <c r="F65" s="34">
        <f>E65/B65</f>
        <v>0.3828926455714492</v>
      </c>
      <c r="G65" s="24"/>
      <c r="H65" s="36">
        <v>34</v>
      </c>
      <c r="I65" s="36">
        <v>33</v>
      </c>
      <c r="J65" s="36">
        <v>22</v>
      </c>
      <c r="K65" s="36">
        <v>26</v>
      </c>
      <c r="L65" s="36">
        <v>23</v>
      </c>
      <c r="M65" s="36">
        <v>27</v>
      </c>
      <c r="N65" s="36">
        <v>25</v>
      </c>
      <c r="O65" s="36">
        <v>29</v>
      </c>
      <c r="P65" s="36">
        <v>22</v>
      </c>
      <c r="Q65" s="36">
        <v>31</v>
      </c>
      <c r="R65" s="24"/>
      <c r="S65" s="24"/>
    </row>
    <row r="66" spans="1:19" ht="11.25">
      <c r="A66" s="25">
        <v>5</v>
      </c>
      <c r="B66" s="34">
        <v>15</v>
      </c>
      <c r="C66" s="16">
        <f>B66*2.54</f>
        <v>38.1</v>
      </c>
      <c r="D66" s="34">
        <v>511</v>
      </c>
      <c r="E66" s="34">
        <f>D66/92.28</f>
        <v>5.537494581707846</v>
      </c>
      <c r="F66" s="34">
        <f>E66/B66</f>
        <v>0.36916630544718976</v>
      </c>
      <c r="G66" s="24"/>
      <c r="H66" s="36">
        <v>37</v>
      </c>
      <c r="I66" s="36">
        <v>31</v>
      </c>
      <c r="J66" s="36">
        <v>25</v>
      </c>
      <c r="K66" s="36">
        <v>8</v>
      </c>
      <c r="L66" s="36">
        <v>23</v>
      </c>
      <c r="M66" s="36">
        <v>19</v>
      </c>
      <c r="N66" s="36">
        <v>27</v>
      </c>
      <c r="O66" s="36">
        <v>28</v>
      </c>
      <c r="P66" s="36">
        <v>16</v>
      </c>
      <c r="Q66" s="36">
        <v>28</v>
      </c>
      <c r="R66" s="24"/>
      <c r="S66" s="24"/>
    </row>
    <row r="67" spans="1:19" ht="11.25">
      <c r="A67" s="29" t="s">
        <v>20</v>
      </c>
      <c r="B67" s="37">
        <f>AVERAGE(B62:B66)</f>
        <v>13</v>
      </c>
      <c r="C67" s="37">
        <f>AVERAGE(C62:C66)</f>
        <v>33.019999999999996</v>
      </c>
      <c r="D67" s="37">
        <f>AVERAGE(D62:D66)</f>
        <v>430.8</v>
      </c>
      <c r="E67" s="37">
        <f>AVERAGE(E62:E66)</f>
        <v>4.668400520156046</v>
      </c>
      <c r="F67" s="37">
        <f>AVERAGE(F62:F66)</f>
        <v>0.35800771977625034</v>
      </c>
      <c r="G67" s="24"/>
      <c r="H67" s="25" t="s">
        <v>21</v>
      </c>
      <c r="I67" s="25"/>
      <c r="J67" s="25"/>
      <c r="K67" s="57">
        <f>AVERAGE(H62:Q66)</f>
        <v>25.56</v>
      </c>
      <c r="L67" s="57"/>
      <c r="M67" s="24"/>
      <c r="N67" s="24"/>
      <c r="O67" s="24"/>
      <c r="P67" s="24"/>
      <c r="Q67" s="24"/>
      <c r="R67" s="24"/>
      <c r="S67" s="24"/>
    </row>
    <row r="68" spans="1:19" ht="11.25">
      <c r="A68" s="24"/>
      <c r="B68" s="16"/>
      <c r="C68" s="16"/>
      <c r="D68" s="16"/>
      <c r="E68" s="16"/>
      <c r="F68" s="16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1.25">
      <c r="A69" s="24"/>
      <c r="B69" s="16"/>
      <c r="C69" s="16"/>
      <c r="D69" s="16"/>
      <c r="E69" s="16"/>
      <c r="F69" s="16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1.25">
      <c r="A70" s="33">
        <v>36684</v>
      </c>
      <c r="B70" s="16" t="s">
        <v>22</v>
      </c>
      <c r="C70" s="16"/>
      <c r="D70" s="37" t="s">
        <v>15</v>
      </c>
      <c r="E70" s="37"/>
      <c r="F70" s="37">
        <f>K77*F77</f>
        <v>8.207938159225545</v>
      </c>
      <c r="G70" s="29" t="s">
        <v>11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1.25">
      <c r="A71" s="15"/>
      <c r="B71" s="16" t="s">
        <v>16</v>
      </c>
      <c r="C71" s="16" t="s">
        <v>45</v>
      </c>
      <c r="D71" s="16" t="s">
        <v>17</v>
      </c>
      <c r="E71" s="16" t="s">
        <v>18</v>
      </c>
      <c r="F71" s="34" t="s">
        <v>9</v>
      </c>
      <c r="G71" s="24"/>
      <c r="H71" s="25" t="s">
        <v>19</v>
      </c>
      <c r="I71" s="25"/>
      <c r="J71" s="25"/>
      <c r="K71" s="25"/>
      <c r="L71" s="25"/>
      <c r="M71" s="25"/>
      <c r="N71" s="25"/>
      <c r="O71" s="25"/>
      <c r="P71" s="25"/>
      <c r="Q71" s="25"/>
      <c r="R71" s="24"/>
      <c r="S71" s="24"/>
    </row>
    <row r="72" spans="1:19" ht="11.25">
      <c r="A72" s="25">
        <v>1</v>
      </c>
      <c r="B72" s="34">
        <v>12</v>
      </c>
      <c r="C72" s="16">
        <f>B72*2.54</f>
        <v>30.48</v>
      </c>
      <c r="D72" s="34">
        <v>495</v>
      </c>
      <c r="E72" s="34">
        <f>D72/92.28</f>
        <v>5.364109232769831</v>
      </c>
      <c r="F72" s="34">
        <f>E72/B72</f>
        <v>0.44700910273081923</v>
      </c>
      <c r="G72" s="24"/>
      <c r="H72" s="36">
        <v>28</v>
      </c>
      <c r="I72" s="36">
        <v>28</v>
      </c>
      <c r="J72" s="36">
        <v>29</v>
      </c>
      <c r="K72" s="36">
        <v>24</v>
      </c>
      <c r="L72" s="36">
        <v>20</v>
      </c>
      <c r="M72" s="36">
        <v>13</v>
      </c>
      <c r="N72" s="36">
        <v>16</v>
      </c>
      <c r="O72" s="36">
        <v>19</v>
      </c>
      <c r="P72" s="36">
        <v>31</v>
      </c>
      <c r="Q72" s="36">
        <v>22</v>
      </c>
      <c r="R72" s="24"/>
      <c r="S72" s="24"/>
    </row>
    <row r="73" spans="1:19" ht="11.25">
      <c r="A73" s="25">
        <v>2</v>
      </c>
      <c r="B73" s="34">
        <v>15</v>
      </c>
      <c r="C73" s="16">
        <f>B73*2.54</f>
        <v>38.1</v>
      </c>
      <c r="D73" s="34">
        <v>527</v>
      </c>
      <c r="E73" s="34">
        <f>D73/92.28</f>
        <v>5.71087993064586</v>
      </c>
      <c r="F73" s="34">
        <f>E73/B73</f>
        <v>0.38072532870972403</v>
      </c>
      <c r="G73" s="24"/>
      <c r="H73" s="36">
        <v>27</v>
      </c>
      <c r="I73" s="36">
        <v>28</v>
      </c>
      <c r="J73" s="36">
        <v>27</v>
      </c>
      <c r="K73" s="36">
        <v>21</v>
      </c>
      <c r="L73" s="36">
        <v>16</v>
      </c>
      <c r="M73" s="36">
        <v>0</v>
      </c>
      <c r="N73" s="36">
        <v>16</v>
      </c>
      <c r="O73" s="36">
        <v>20</v>
      </c>
      <c r="P73" s="36">
        <v>17</v>
      </c>
      <c r="Q73" s="36">
        <v>24</v>
      </c>
      <c r="R73" s="24"/>
      <c r="S73" s="24"/>
    </row>
    <row r="74" spans="1:19" ht="11.25">
      <c r="A74" s="25">
        <v>3</v>
      </c>
      <c r="B74" s="34">
        <v>10</v>
      </c>
      <c r="C74" s="16">
        <f>B74*2.54</f>
        <v>25.4</v>
      </c>
      <c r="D74" s="34">
        <v>390</v>
      </c>
      <c r="E74" s="34">
        <f>D74/92.28</f>
        <v>4.22626788036411</v>
      </c>
      <c r="F74" s="34">
        <f>E74/B74</f>
        <v>0.42262678803641096</v>
      </c>
      <c r="G74" s="24"/>
      <c r="H74" s="36">
        <v>28</v>
      </c>
      <c r="I74" s="36">
        <v>31</v>
      </c>
      <c r="J74" s="36">
        <v>24</v>
      </c>
      <c r="K74" s="36">
        <v>20</v>
      </c>
      <c r="L74" s="36">
        <v>15</v>
      </c>
      <c r="M74" s="36">
        <v>17</v>
      </c>
      <c r="N74" s="36">
        <v>0</v>
      </c>
      <c r="O74" s="36">
        <v>21</v>
      </c>
      <c r="P74" s="36">
        <v>15</v>
      </c>
      <c r="Q74" s="36">
        <v>21</v>
      </c>
      <c r="R74" s="24"/>
      <c r="S74" s="24"/>
    </row>
    <row r="75" spans="1:19" ht="11.25">
      <c r="A75" s="25">
        <v>4</v>
      </c>
      <c r="B75" s="34">
        <v>12</v>
      </c>
      <c r="C75" s="16">
        <f>B75*2.54</f>
        <v>30.48</v>
      </c>
      <c r="D75" s="34">
        <v>399</v>
      </c>
      <c r="E75" s="34">
        <f>D75/92.28</f>
        <v>4.3237971391417425</v>
      </c>
      <c r="F75" s="34">
        <f>E75/B75</f>
        <v>0.36031642826181187</v>
      </c>
      <c r="G75" s="24"/>
      <c r="H75" s="36">
        <v>25</v>
      </c>
      <c r="I75" s="36">
        <v>29</v>
      </c>
      <c r="J75" s="36">
        <v>25</v>
      </c>
      <c r="K75" s="36">
        <v>20</v>
      </c>
      <c r="L75" s="36">
        <v>16</v>
      </c>
      <c r="M75" s="36">
        <v>20</v>
      </c>
      <c r="N75" s="36">
        <v>16</v>
      </c>
      <c r="O75" s="36">
        <v>22</v>
      </c>
      <c r="P75" s="36">
        <v>19</v>
      </c>
      <c r="Q75" s="36">
        <v>26</v>
      </c>
      <c r="R75" s="24"/>
      <c r="S75" s="24"/>
    </row>
    <row r="76" spans="1:19" ht="11.25">
      <c r="A76" s="25">
        <v>5</v>
      </c>
      <c r="B76" s="34">
        <v>7</v>
      </c>
      <c r="C76" s="16">
        <f>B76*2.54</f>
        <v>17.78</v>
      </c>
      <c r="D76" s="34">
        <v>203</v>
      </c>
      <c r="E76" s="34">
        <f>D76/92.28</f>
        <v>2.199826614651062</v>
      </c>
      <c r="F76" s="34">
        <f>E76/B76</f>
        <v>0.3142609449501517</v>
      </c>
      <c r="G76" s="24"/>
      <c r="H76" s="36">
        <v>25</v>
      </c>
      <c r="I76" s="36">
        <v>31</v>
      </c>
      <c r="J76" s="36">
        <v>25</v>
      </c>
      <c r="K76" s="36">
        <v>19</v>
      </c>
      <c r="L76" s="36">
        <v>20</v>
      </c>
      <c r="M76" s="36">
        <v>13</v>
      </c>
      <c r="N76" s="36">
        <v>19</v>
      </c>
      <c r="O76" s="36">
        <v>29</v>
      </c>
      <c r="P76" s="36">
        <v>22</v>
      </c>
      <c r="Q76" s="36">
        <v>27</v>
      </c>
      <c r="R76" s="24"/>
      <c r="S76" s="24"/>
    </row>
    <row r="77" spans="1:19" ht="11.25">
      <c r="A77" s="29" t="s">
        <v>20</v>
      </c>
      <c r="B77" s="37">
        <f>AVERAGE(B72:B76)</f>
        <v>11.2</v>
      </c>
      <c r="C77" s="37">
        <f>AVERAGE(C72:C76)</f>
        <v>28.448</v>
      </c>
      <c r="D77" s="37">
        <f>AVERAGE(D72:D76)</f>
        <v>402.8</v>
      </c>
      <c r="E77" s="37">
        <f>AVERAGE(E72:E76)</f>
        <v>4.364976159514521</v>
      </c>
      <c r="F77" s="37">
        <f>AVERAGE(F72:F76)</f>
        <v>0.3849877185377836</v>
      </c>
      <c r="G77" s="24"/>
      <c r="H77" s="25" t="s">
        <v>21</v>
      </c>
      <c r="I77" s="25"/>
      <c r="J77" s="25"/>
      <c r="K77" s="35">
        <f>AVERAGE(H72:Q76)</f>
        <v>21.32</v>
      </c>
      <c r="L77" s="35"/>
      <c r="M77" s="24"/>
      <c r="N77" s="24"/>
      <c r="O77" s="24"/>
      <c r="P77" s="24"/>
      <c r="Q77" s="24"/>
      <c r="R77" s="24"/>
      <c r="S77" s="24"/>
    </row>
    <row r="78" spans="1:19" ht="11.25">
      <c r="A78" s="24"/>
      <c r="B78" s="16"/>
      <c r="C78" s="16"/>
      <c r="D78" s="16"/>
      <c r="E78" s="16"/>
      <c r="F78" s="16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1.25">
      <c r="A79" s="24"/>
      <c r="B79" s="16"/>
      <c r="C79" s="16"/>
      <c r="D79" s="16"/>
      <c r="E79" s="16"/>
      <c r="F79" s="16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1.25">
      <c r="A80" s="33">
        <v>36685</v>
      </c>
      <c r="B80" s="16" t="s">
        <v>23</v>
      </c>
      <c r="C80" s="16"/>
      <c r="D80" s="37" t="s">
        <v>15</v>
      </c>
      <c r="E80" s="37"/>
      <c r="F80" s="37">
        <f>K87*F87</f>
        <v>3.45612165932693</v>
      </c>
      <c r="G80" s="29" t="s">
        <v>11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11.25">
      <c r="A81" s="15"/>
      <c r="B81" s="16" t="s">
        <v>16</v>
      </c>
      <c r="C81" s="16" t="s">
        <v>45</v>
      </c>
      <c r="D81" s="16" t="s">
        <v>17</v>
      </c>
      <c r="E81" s="16" t="s">
        <v>18</v>
      </c>
      <c r="F81" s="34" t="s">
        <v>9</v>
      </c>
      <c r="G81" s="24"/>
      <c r="H81" s="25" t="s">
        <v>19</v>
      </c>
      <c r="I81" s="25"/>
      <c r="J81" s="25"/>
      <c r="K81" s="25"/>
      <c r="L81" s="25"/>
      <c r="M81" s="25"/>
      <c r="N81" s="25"/>
      <c r="O81" s="25"/>
      <c r="P81" s="25"/>
      <c r="Q81" s="25"/>
      <c r="R81" s="24"/>
      <c r="S81" s="24"/>
    </row>
    <row r="82" spans="1:19" ht="11.25">
      <c r="A82" s="25">
        <v>1</v>
      </c>
      <c r="B82" s="34">
        <v>7</v>
      </c>
      <c r="C82" s="16">
        <f>B82*2.54</f>
        <v>17.78</v>
      </c>
      <c r="D82" s="34">
        <v>253</v>
      </c>
      <c r="E82" s="34">
        <f>D82/92.28</f>
        <v>2.741655830082358</v>
      </c>
      <c r="F82" s="34">
        <f>E82/B82</f>
        <v>0.391665118583194</v>
      </c>
      <c r="G82" s="24"/>
      <c r="H82" s="36">
        <v>19</v>
      </c>
      <c r="I82" s="36">
        <v>21</v>
      </c>
      <c r="J82" s="36">
        <v>16</v>
      </c>
      <c r="K82" s="36">
        <v>17</v>
      </c>
      <c r="L82" s="36">
        <v>14</v>
      </c>
      <c r="M82" s="36">
        <v>0</v>
      </c>
      <c r="N82" s="36">
        <v>0</v>
      </c>
      <c r="O82" s="36">
        <v>0</v>
      </c>
      <c r="P82" s="36">
        <v>0</v>
      </c>
      <c r="Q82" s="36">
        <v>12</v>
      </c>
      <c r="R82" s="24"/>
      <c r="S82" s="24"/>
    </row>
    <row r="83" spans="1:19" ht="11.25">
      <c r="A83" s="25">
        <v>2</v>
      </c>
      <c r="B83" s="34">
        <v>8.5</v>
      </c>
      <c r="C83" s="16">
        <f>B83*2.54</f>
        <v>21.59</v>
      </c>
      <c r="D83" s="34">
        <v>242</v>
      </c>
      <c r="E83" s="34">
        <f>D83/92.28</f>
        <v>2.622453402687473</v>
      </c>
      <c r="F83" s="34">
        <f>E83/B83</f>
        <v>0.30852392972793796</v>
      </c>
      <c r="G83" s="24"/>
      <c r="H83" s="36">
        <v>18</v>
      </c>
      <c r="I83" s="36">
        <v>16</v>
      </c>
      <c r="J83" s="36">
        <v>21</v>
      </c>
      <c r="K83" s="36">
        <v>17</v>
      </c>
      <c r="L83" s="36">
        <v>0</v>
      </c>
      <c r="M83" s="36">
        <v>12</v>
      </c>
      <c r="N83" s="36">
        <v>0</v>
      </c>
      <c r="O83" s="36">
        <v>0</v>
      </c>
      <c r="P83" s="36">
        <v>19</v>
      </c>
      <c r="Q83" s="36">
        <v>0</v>
      </c>
      <c r="R83" s="24"/>
      <c r="S83" s="24"/>
    </row>
    <row r="84" spans="1:19" ht="11.25">
      <c r="A84" s="25">
        <v>3</v>
      </c>
      <c r="B84" s="34">
        <v>8</v>
      </c>
      <c r="C84" s="16">
        <f>B84*2.54</f>
        <v>20.32</v>
      </c>
      <c r="D84" s="34">
        <v>263</v>
      </c>
      <c r="E84" s="34">
        <f>D84/92.28</f>
        <v>2.850021673168617</v>
      </c>
      <c r="F84" s="34">
        <f>E84/B84</f>
        <v>0.35625270914607715</v>
      </c>
      <c r="G84" s="24"/>
      <c r="H84" s="36">
        <v>22</v>
      </c>
      <c r="I84" s="36">
        <v>18</v>
      </c>
      <c r="J84" s="36">
        <v>0</v>
      </c>
      <c r="K84" s="36">
        <v>19</v>
      </c>
      <c r="L84" s="36">
        <v>11</v>
      </c>
      <c r="M84" s="36">
        <v>0</v>
      </c>
      <c r="N84" s="36">
        <v>0</v>
      </c>
      <c r="O84" s="36">
        <v>0</v>
      </c>
      <c r="P84" s="36">
        <v>24</v>
      </c>
      <c r="Q84" s="36">
        <v>16</v>
      </c>
      <c r="R84" s="24"/>
      <c r="S84" s="24"/>
    </row>
    <row r="85" spans="1:19" ht="11.25">
      <c r="A85" s="25">
        <v>4</v>
      </c>
      <c r="B85" s="34">
        <v>6</v>
      </c>
      <c r="C85" s="16">
        <f>B85*2.54</f>
        <v>15.24</v>
      </c>
      <c r="D85" s="34">
        <v>191</v>
      </c>
      <c r="E85" s="34">
        <f>D85/92.28</f>
        <v>2.069787602947551</v>
      </c>
      <c r="F85" s="34">
        <f>E85/B85</f>
        <v>0.3449646004912585</v>
      </c>
      <c r="G85" s="24"/>
      <c r="H85" s="36">
        <v>19</v>
      </c>
      <c r="I85" s="36">
        <v>16</v>
      </c>
      <c r="J85" s="36">
        <v>22</v>
      </c>
      <c r="K85" s="36">
        <v>18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14</v>
      </c>
      <c r="R85" s="24"/>
      <c r="S85" s="24"/>
    </row>
    <row r="86" spans="1:19" ht="11.25">
      <c r="A86" s="25">
        <v>5</v>
      </c>
      <c r="B86" s="34">
        <v>7.5</v>
      </c>
      <c r="C86" s="16">
        <f>B86*2.54</f>
        <v>19.05</v>
      </c>
      <c r="D86" s="34">
        <v>248</v>
      </c>
      <c r="E86" s="34">
        <f>D86/92.28</f>
        <v>2.6874729085392284</v>
      </c>
      <c r="F86" s="34">
        <f>E86/B86</f>
        <v>0.35832972113856376</v>
      </c>
      <c r="G86" s="24"/>
      <c r="H86" s="36">
        <v>18</v>
      </c>
      <c r="I86" s="36">
        <v>17</v>
      </c>
      <c r="J86" s="36">
        <v>22</v>
      </c>
      <c r="K86" s="36">
        <v>16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17</v>
      </c>
      <c r="R86" s="24"/>
      <c r="S86" s="24"/>
    </row>
    <row r="87" spans="1:19" ht="11.25">
      <c r="A87" s="29" t="s">
        <v>20</v>
      </c>
      <c r="B87" s="37">
        <f>AVERAGE(B82:B86)</f>
        <v>7.4</v>
      </c>
      <c r="C87" s="37">
        <f>AVERAGE(C82:C86)</f>
        <v>18.796</v>
      </c>
      <c r="D87" s="37">
        <f>AVERAGE(D82:D86)</f>
        <v>239.4</v>
      </c>
      <c r="E87" s="37">
        <f>AVERAGE(E82:E86)</f>
        <v>2.5942782834850453</v>
      </c>
      <c r="F87" s="37">
        <f>AVERAGE(F82:F86)</f>
        <v>0.3519472158174063</v>
      </c>
      <c r="G87" s="24"/>
      <c r="H87" s="25" t="s">
        <v>21</v>
      </c>
      <c r="I87" s="25"/>
      <c r="J87" s="25"/>
      <c r="K87" s="35">
        <f>AVERAGE(H82:Q86)</f>
        <v>9.82</v>
      </c>
      <c r="L87" s="35"/>
      <c r="M87" s="24"/>
      <c r="N87" s="24"/>
      <c r="O87" s="24"/>
      <c r="P87" s="24"/>
      <c r="Q87" s="24"/>
      <c r="R87" s="24"/>
      <c r="S87" s="24"/>
    </row>
    <row r="88" spans="1:19" ht="11.25">
      <c r="A88" s="24"/>
      <c r="B88" s="16"/>
      <c r="C88" s="16"/>
      <c r="D88" s="16"/>
      <c r="E88" s="16"/>
      <c r="F88" s="1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1.25">
      <c r="A89" s="24"/>
      <c r="B89" s="16"/>
      <c r="C89" s="16"/>
      <c r="D89" s="16"/>
      <c r="E89" s="16"/>
      <c r="F89" s="16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1.25">
      <c r="A90" s="33">
        <v>36686</v>
      </c>
      <c r="B90" s="16" t="s">
        <v>24</v>
      </c>
      <c r="C90" s="16"/>
      <c r="D90" s="37" t="s">
        <v>15</v>
      </c>
      <c r="E90" s="37"/>
      <c r="F90" s="37">
        <f>K97*F97</f>
        <v>2.008125270914608</v>
      </c>
      <c r="G90" s="29" t="s">
        <v>11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1.25">
      <c r="A91" s="15"/>
      <c r="B91" s="16" t="s">
        <v>16</v>
      </c>
      <c r="C91" s="16" t="s">
        <v>45</v>
      </c>
      <c r="D91" s="16" t="s">
        <v>17</v>
      </c>
      <c r="E91" s="16" t="s">
        <v>18</v>
      </c>
      <c r="F91" s="34" t="s">
        <v>9</v>
      </c>
      <c r="G91" s="24"/>
      <c r="H91" s="25" t="s">
        <v>19</v>
      </c>
      <c r="I91" s="25"/>
      <c r="J91" s="25"/>
      <c r="K91" s="25"/>
      <c r="L91" s="25"/>
      <c r="M91" s="25"/>
      <c r="N91" s="25"/>
      <c r="O91" s="25"/>
      <c r="P91" s="25"/>
      <c r="Q91" s="25"/>
      <c r="R91" s="24"/>
      <c r="S91" s="24"/>
    </row>
    <row r="92" spans="1:19" ht="11.25">
      <c r="A92" s="25">
        <v>1</v>
      </c>
      <c r="B92" s="34">
        <v>8</v>
      </c>
      <c r="C92" s="16">
        <f>B92*2.54</f>
        <v>20.32</v>
      </c>
      <c r="D92" s="34">
        <v>263</v>
      </c>
      <c r="E92" s="34">
        <f>D92/92.28</f>
        <v>2.850021673168617</v>
      </c>
      <c r="F92" s="34">
        <f>E92/B92</f>
        <v>0.35625270914607715</v>
      </c>
      <c r="G92" s="24"/>
      <c r="H92" s="36">
        <v>10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22</v>
      </c>
      <c r="O92" s="36">
        <v>11</v>
      </c>
      <c r="P92" s="36">
        <v>0</v>
      </c>
      <c r="Q92" s="36">
        <v>0</v>
      </c>
      <c r="R92" s="24"/>
      <c r="S92" s="24"/>
    </row>
    <row r="93" spans="1:19" ht="11.25">
      <c r="A93" s="25">
        <v>2</v>
      </c>
      <c r="B93" s="34">
        <v>7.5</v>
      </c>
      <c r="C93" s="16">
        <f>B93*2.54</f>
        <v>19.05</v>
      </c>
      <c r="D93" s="34">
        <v>222</v>
      </c>
      <c r="E93" s="34">
        <f>D93/92.28</f>
        <v>2.4057217165149543</v>
      </c>
      <c r="F93" s="34">
        <f>E93/B93</f>
        <v>0.3207628955353272</v>
      </c>
      <c r="G93" s="24"/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10</v>
      </c>
      <c r="N93" s="36">
        <v>22</v>
      </c>
      <c r="O93" s="36">
        <v>0</v>
      </c>
      <c r="P93" s="36">
        <v>0</v>
      </c>
      <c r="Q93" s="36">
        <v>0</v>
      </c>
      <c r="R93" s="24"/>
      <c r="S93" s="24"/>
    </row>
    <row r="94" spans="1:19" ht="11.25">
      <c r="A94" s="25">
        <v>3</v>
      </c>
      <c r="B94" s="34">
        <v>6</v>
      </c>
      <c r="C94" s="16">
        <f>B94*2.54</f>
        <v>15.24</v>
      </c>
      <c r="D94" s="34">
        <v>246</v>
      </c>
      <c r="E94" s="34">
        <f>D94/92.28</f>
        <v>2.6657997399219764</v>
      </c>
      <c r="F94" s="34">
        <f>E94/B94</f>
        <v>0.44429995665366273</v>
      </c>
      <c r="G94" s="24"/>
      <c r="H94" s="36">
        <v>0</v>
      </c>
      <c r="I94" s="36">
        <v>0</v>
      </c>
      <c r="J94" s="36">
        <v>16</v>
      </c>
      <c r="K94" s="36">
        <v>0</v>
      </c>
      <c r="L94" s="36">
        <v>5</v>
      </c>
      <c r="M94" s="36">
        <v>17</v>
      </c>
      <c r="N94" s="36">
        <v>26</v>
      </c>
      <c r="O94" s="36">
        <v>0</v>
      </c>
      <c r="P94" s="36">
        <v>0</v>
      </c>
      <c r="Q94" s="36">
        <v>0</v>
      </c>
      <c r="R94" s="24"/>
      <c r="S94" s="24"/>
    </row>
    <row r="95" spans="1:19" ht="11.25">
      <c r="A95" s="25">
        <v>4</v>
      </c>
      <c r="B95" s="34">
        <v>7.5</v>
      </c>
      <c r="C95" s="16">
        <f>B95*2.54</f>
        <v>19.05</v>
      </c>
      <c r="D95" s="34">
        <v>276</v>
      </c>
      <c r="E95" s="34">
        <f>D95/92.28</f>
        <v>2.990897269180754</v>
      </c>
      <c r="F95" s="34">
        <f>E95/B95</f>
        <v>0.39878630255743386</v>
      </c>
      <c r="G95" s="24"/>
      <c r="H95" s="36">
        <v>0</v>
      </c>
      <c r="I95" s="36">
        <v>0</v>
      </c>
      <c r="J95" s="36">
        <v>13</v>
      </c>
      <c r="K95" s="36">
        <v>0</v>
      </c>
      <c r="L95" s="36">
        <v>18</v>
      </c>
      <c r="M95" s="36">
        <v>18</v>
      </c>
      <c r="N95" s="36">
        <v>24</v>
      </c>
      <c r="O95" s="36">
        <v>0</v>
      </c>
      <c r="P95" s="36">
        <v>0</v>
      </c>
      <c r="Q95" s="36">
        <v>0</v>
      </c>
      <c r="R95" s="24"/>
      <c r="S95" s="24"/>
    </row>
    <row r="96" spans="1:19" ht="11.25">
      <c r="A96" s="25">
        <v>5</v>
      </c>
      <c r="B96" s="34">
        <v>8</v>
      </c>
      <c r="C96" s="16">
        <f>B96*2.54</f>
        <v>20.32</v>
      </c>
      <c r="D96" s="34">
        <v>287</v>
      </c>
      <c r="E96" s="34">
        <f>D96/92.28</f>
        <v>3.1100996965756393</v>
      </c>
      <c r="F96" s="34">
        <f>E96/B96</f>
        <v>0.3887624620719549</v>
      </c>
      <c r="G96" s="24"/>
      <c r="H96" s="36">
        <v>0</v>
      </c>
      <c r="I96" s="36">
        <v>0</v>
      </c>
      <c r="J96" s="36">
        <v>0</v>
      </c>
      <c r="K96" s="36">
        <v>6</v>
      </c>
      <c r="L96" s="36">
        <v>15</v>
      </c>
      <c r="M96" s="36">
        <v>15</v>
      </c>
      <c r="N96" s="36">
        <v>15</v>
      </c>
      <c r="O96" s="36">
        <v>0</v>
      </c>
      <c r="P96" s="36">
        <v>0</v>
      </c>
      <c r="Q96" s="36">
        <v>0</v>
      </c>
      <c r="R96" s="24"/>
      <c r="S96" s="24"/>
    </row>
    <row r="97" spans="1:19" ht="11.25">
      <c r="A97" s="29" t="s">
        <v>20</v>
      </c>
      <c r="B97" s="37">
        <f>AVERAGE(B92:B96)</f>
        <v>7.4</v>
      </c>
      <c r="C97" s="37">
        <f>AVERAGE(C92:C96)</f>
        <v>18.796000000000003</v>
      </c>
      <c r="D97" s="37">
        <f>AVERAGE(D92:D96)</f>
        <v>258.8</v>
      </c>
      <c r="E97" s="37">
        <f>AVERAGE(E92:E96)</f>
        <v>2.8045080190723883</v>
      </c>
      <c r="F97" s="37">
        <f>AVERAGE(F92:F96)</f>
        <v>0.3817728651928912</v>
      </c>
      <c r="G97" s="24"/>
      <c r="H97" s="25" t="s">
        <v>21</v>
      </c>
      <c r="I97" s="25"/>
      <c r="J97" s="25"/>
      <c r="K97" s="35">
        <f>AVERAGE(H92:Q96)</f>
        <v>5.26</v>
      </c>
      <c r="L97" s="35"/>
      <c r="M97" s="24"/>
      <c r="N97" s="24"/>
      <c r="O97" s="24"/>
      <c r="P97" s="24"/>
      <c r="Q97" s="24"/>
      <c r="R97" s="24"/>
      <c r="S97" s="24"/>
    </row>
    <row r="98" spans="1:19" ht="11.25">
      <c r="A98" s="24"/>
      <c r="B98" s="16"/>
      <c r="C98" s="16"/>
      <c r="D98" s="16"/>
      <c r="E98" s="16"/>
      <c r="F98" s="16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1.25">
      <c r="A99" s="24"/>
      <c r="B99" s="16"/>
      <c r="C99" s="16"/>
      <c r="D99" s="16"/>
      <c r="E99" s="16"/>
      <c r="F99" s="16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1.25">
      <c r="A100" s="33">
        <v>36687</v>
      </c>
      <c r="B100" s="16" t="s">
        <v>25</v>
      </c>
      <c r="C100" s="30"/>
      <c r="D100" s="37" t="s">
        <v>15</v>
      </c>
      <c r="E100" s="37"/>
      <c r="F100" s="37">
        <f>K107*F107</f>
        <v>1.1618685605681704</v>
      </c>
      <c r="G100" s="29" t="s">
        <v>11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1.25">
      <c r="A101" s="15"/>
      <c r="B101" s="16" t="s">
        <v>16</v>
      </c>
      <c r="C101" s="16" t="s">
        <v>45</v>
      </c>
      <c r="D101" s="16" t="s">
        <v>17</v>
      </c>
      <c r="E101" s="16" t="s">
        <v>18</v>
      </c>
      <c r="F101" s="34" t="s">
        <v>9</v>
      </c>
      <c r="G101" s="24"/>
      <c r="H101" s="25" t="s">
        <v>19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4"/>
      <c r="S101" s="24"/>
    </row>
    <row r="102" spans="1:19" ht="11.25">
      <c r="A102" s="25">
        <v>1</v>
      </c>
      <c r="B102" s="34">
        <v>6.5</v>
      </c>
      <c r="C102" s="16">
        <f>B102*2.54</f>
        <v>16.51</v>
      </c>
      <c r="D102" s="34">
        <v>206</v>
      </c>
      <c r="E102" s="34">
        <f>D102/92.28</f>
        <v>2.2323363675769397</v>
      </c>
      <c r="F102" s="34">
        <f>E102/B102</f>
        <v>0.3434363642426061</v>
      </c>
      <c r="G102" s="24"/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9</v>
      </c>
      <c r="O102" s="36">
        <v>18</v>
      </c>
      <c r="P102" s="36">
        <v>0</v>
      </c>
      <c r="Q102" s="36">
        <v>0</v>
      </c>
      <c r="R102" s="24"/>
      <c r="S102" s="24"/>
    </row>
    <row r="103" spans="1:19" ht="11.25">
      <c r="A103" s="25">
        <v>2</v>
      </c>
      <c r="B103" s="34">
        <v>5</v>
      </c>
      <c r="C103" s="16">
        <f>B103*2.54</f>
        <v>12.7</v>
      </c>
      <c r="D103" s="34">
        <v>264</v>
      </c>
      <c r="E103" s="34">
        <f>D103/92.28</f>
        <v>2.860858257477243</v>
      </c>
      <c r="F103" s="34">
        <f>E103/B103</f>
        <v>0.5721716514954486</v>
      </c>
      <c r="G103" s="24"/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16</v>
      </c>
      <c r="P103" s="36">
        <v>0</v>
      </c>
      <c r="Q103" s="36">
        <v>13</v>
      </c>
      <c r="R103" s="24"/>
      <c r="S103" s="24"/>
    </row>
    <row r="104" spans="1:19" ht="11.25">
      <c r="A104" s="25">
        <v>3</v>
      </c>
      <c r="B104" s="34">
        <v>6.5</v>
      </c>
      <c r="C104" s="16">
        <f>B104*2.54</f>
        <v>16.51</v>
      </c>
      <c r="D104" s="34">
        <v>226</v>
      </c>
      <c r="E104" s="34">
        <f>D104/92.28</f>
        <v>2.4490680537494582</v>
      </c>
      <c r="F104" s="34">
        <f>E104/B104</f>
        <v>0.37677970057683974</v>
      </c>
      <c r="G104" s="24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4</v>
      </c>
      <c r="O104" s="36">
        <v>0</v>
      </c>
      <c r="P104" s="36">
        <v>0</v>
      </c>
      <c r="Q104" s="36">
        <v>18</v>
      </c>
      <c r="R104" s="24"/>
      <c r="S104" s="24"/>
    </row>
    <row r="105" spans="1:19" ht="11.25">
      <c r="A105" s="25">
        <v>4</v>
      </c>
      <c r="B105" s="34">
        <v>5</v>
      </c>
      <c r="C105" s="16">
        <f>B105*2.54</f>
        <v>12.7</v>
      </c>
      <c r="D105" s="34">
        <v>182</v>
      </c>
      <c r="E105" s="34">
        <f>D105/92.28</f>
        <v>1.9722583441699175</v>
      </c>
      <c r="F105" s="34">
        <f>E105/B105</f>
        <v>0.3944516688339835</v>
      </c>
      <c r="G105" s="24"/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22</v>
      </c>
      <c r="R105" s="24"/>
      <c r="S105" s="24"/>
    </row>
    <row r="106" spans="1:19" ht="11.25">
      <c r="A106" s="25">
        <v>5</v>
      </c>
      <c r="B106" s="34">
        <v>9</v>
      </c>
      <c r="C106" s="16">
        <f>B106*2.54</f>
        <v>22.86</v>
      </c>
      <c r="D106" s="34">
        <v>386</v>
      </c>
      <c r="E106" s="34">
        <f>D106/92.28</f>
        <v>4.182921543129606</v>
      </c>
      <c r="F106" s="34">
        <f>E106/B106</f>
        <v>0.46476906034773396</v>
      </c>
      <c r="G106" s="24"/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14</v>
      </c>
      <c r="O106" s="36">
        <v>0</v>
      </c>
      <c r="P106" s="36">
        <v>0</v>
      </c>
      <c r="Q106" s="36">
        <v>21</v>
      </c>
      <c r="R106" s="24"/>
      <c r="S106" s="24"/>
    </row>
    <row r="107" spans="1:19" ht="11.25">
      <c r="A107" s="29" t="s">
        <v>20</v>
      </c>
      <c r="B107" s="37">
        <f>AVERAGE(B102:B106)</f>
        <v>6.4</v>
      </c>
      <c r="C107" s="37">
        <f>AVERAGE(C102:C106)</f>
        <v>16.256</v>
      </c>
      <c r="D107" s="37">
        <f>AVERAGE(D102:D106)</f>
        <v>252.8</v>
      </c>
      <c r="E107" s="37">
        <f>AVERAGE(E102:E106)</f>
        <v>2.739488513220633</v>
      </c>
      <c r="F107" s="37">
        <f>AVERAGE(F102:F106)</f>
        <v>0.43032168909932234</v>
      </c>
      <c r="G107" s="24"/>
      <c r="H107" s="25" t="s">
        <v>21</v>
      </c>
      <c r="I107" s="25"/>
      <c r="J107" s="25"/>
      <c r="K107" s="35">
        <f>AVERAGE(H102:Q106)</f>
        <v>2.7</v>
      </c>
      <c r="L107" s="35"/>
      <c r="M107" s="24"/>
      <c r="N107" s="24"/>
      <c r="O107" s="24"/>
      <c r="P107" s="24"/>
      <c r="Q107" s="24"/>
      <c r="R107" s="24"/>
      <c r="S107" s="24"/>
    </row>
    <row r="108" spans="1:19" ht="11.25">
      <c r="A108" s="24"/>
      <c r="B108" s="16"/>
      <c r="C108" s="16"/>
      <c r="D108" s="16"/>
      <c r="E108" s="16"/>
      <c r="F108" s="1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1.25">
      <c r="A109" s="24"/>
      <c r="B109" s="16"/>
      <c r="C109" s="16"/>
      <c r="D109" s="16"/>
      <c r="E109" s="16"/>
      <c r="F109" s="1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1.25">
      <c r="A110" s="33">
        <v>36688</v>
      </c>
      <c r="B110" s="16" t="s">
        <v>26</v>
      </c>
      <c r="C110" s="16"/>
      <c r="D110" s="37" t="s">
        <v>15</v>
      </c>
      <c r="E110" s="37"/>
      <c r="F110" s="37">
        <f>K117*F117</f>
        <v>0.3012251823695256</v>
      </c>
      <c r="G110" s="29" t="s">
        <v>11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1.25">
      <c r="A111" s="15"/>
      <c r="B111" s="16" t="s">
        <v>16</v>
      </c>
      <c r="C111" s="16" t="s">
        <v>45</v>
      </c>
      <c r="D111" s="16" t="s">
        <v>17</v>
      </c>
      <c r="E111" s="16" t="s">
        <v>18</v>
      </c>
      <c r="F111" s="34" t="s">
        <v>9</v>
      </c>
      <c r="G111" s="24"/>
      <c r="H111" s="25" t="s">
        <v>19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4"/>
      <c r="S111" s="24"/>
    </row>
    <row r="112" spans="1:19" ht="11.25">
      <c r="A112" s="25">
        <v>1</v>
      </c>
      <c r="B112" s="34">
        <v>6.5</v>
      </c>
      <c r="C112" s="16">
        <f>B112*2.54</f>
        <v>16.51</v>
      </c>
      <c r="D112" s="34">
        <v>206</v>
      </c>
      <c r="E112" s="34">
        <f>D112/92.28</f>
        <v>2.2323363675769397</v>
      </c>
      <c r="F112" s="34">
        <f>E112/B112</f>
        <v>0.3434363642426061</v>
      </c>
      <c r="G112" s="24"/>
      <c r="H112" s="36">
        <v>13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24"/>
      <c r="S112" s="24"/>
    </row>
    <row r="113" spans="1:19" ht="11.25">
      <c r="A113" s="25">
        <v>2</v>
      </c>
      <c r="B113" s="34">
        <v>5</v>
      </c>
      <c r="C113" s="16">
        <f>B113*2.54</f>
        <v>12.7</v>
      </c>
      <c r="D113" s="34">
        <v>264</v>
      </c>
      <c r="E113" s="34">
        <f>D113/92.28</f>
        <v>2.860858257477243</v>
      </c>
      <c r="F113" s="34">
        <f>E113/B113</f>
        <v>0.5721716514954486</v>
      </c>
      <c r="G113" s="24"/>
      <c r="H113" s="36">
        <v>9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24"/>
      <c r="S113" s="24"/>
    </row>
    <row r="114" spans="1:19" ht="11.25">
      <c r="A114" s="25">
        <v>3</v>
      </c>
      <c r="B114" s="34">
        <v>6.5</v>
      </c>
      <c r="C114" s="16">
        <f>B114*2.54</f>
        <v>16.51</v>
      </c>
      <c r="D114" s="34">
        <v>226</v>
      </c>
      <c r="E114" s="34">
        <f>D114/92.28</f>
        <v>2.4490680537494582</v>
      </c>
      <c r="F114" s="34">
        <f>E114/B114</f>
        <v>0.37677970057683974</v>
      </c>
      <c r="G114" s="24"/>
      <c r="H114" s="36">
        <v>13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24"/>
      <c r="S114" s="24"/>
    </row>
    <row r="115" spans="1:19" ht="11.25">
      <c r="A115" s="25">
        <v>4</v>
      </c>
      <c r="B115" s="34">
        <v>5</v>
      </c>
      <c r="C115" s="16">
        <f>B115*2.54</f>
        <v>12.7</v>
      </c>
      <c r="D115" s="34">
        <v>182</v>
      </c>
      <c r="E115" s="34">
        <f>D115/92.28</f>
        <v>1.9722583441699175</v>
      </c>
      <c r="F115" s="34">
        <f>E115/B115</f>
        <v>0.3944516688339835</v>
      </c>
      <c r="G115" s="24"/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24"/>
      <c r="S115" s="24"/>
    </row>
    <row r="116" spans="1:19" ht="11.25">
      <c r="A116" s="25">
        <v>5</v>
      </c>
      <c r="B116" s="34">
        <v>9</v>
      </c>
      <c r="C116" s="16">
        <f>B116*2.54</f>
        <v>22.86</v>
      </c>
      <c r="D116" s="34">
        <v>386</v>
      </c>
      <c r="E116" s="34">
        <f>D116/92.28</f>
        <v>4.182921543129606</v>
      </c>
      <c r="F116" s="34">
        <f>E116/B116</f>
        <v>0.46476906034773396</v>
      </c>
      <c r="G116" s="24"/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24"/>
      <c r="S116" s="24"/>
    </row>
    <row r="117" spans="1:19" ht="11.25">
      <c r="A117" s="29" t="s">
        <v>20</v>
      </c>
      <c r="B117" s="37">
        <f>AVERAGE(B112:B116)</f>
        <v>6.4</v>
      </c>
      <c r="C117" s="37">
        <f>AVERAGE(C112:C116)</f>
        <v>16.256</v>
      </c>
      <c r="D117" s="37">
        <f>AVERAGE(D112:D116)</f>
        <v>252.8</v>
      </c>
      <c r="E117" s="37">
        <f>AVERAGE(E112:E116)</f>
        <v>2.739488513220633</v>
      </c>
      <c r="F117" s="37">
        <f>AVERAGE(F112:F116)</f>
        <v>0.43032168909932234</v>
      </c>
      <c r="G117" s="24"/>
      <c r="H117" s="25" t="s">
        <v>21</v>
      </c>
      <c r="I117" s="25"/>
      <c r="J117" s="25"/>
      <c r="K117" s="35">
        <f>AVERAGE(H112:Q116)</f>
        <v>0.7</v>
      </c>
      <c r="L117" s="35"/>
      <c r="M117" s="24"/>
      <c r="N117" s="24"/>
      <c r="O117" s="24"/>
      <c r="P117" s="24"/>
      <c r="Q117" s="24"/>
      <c r="R117" s="24"/>
      <c r="S117" s="24"/>
    </row>
    <row r="118" ht="11.25">
      <c r="A118" s="4" t="s">
        <v>27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6" ht="11.25">
      <c r="A1" s="29" t="s">
        <v>58</v>
      </c>
      <c r="B1" s="24"/>
      <c r="C1" s="24"/>
      <c r="D1" s="24"/>
      <c r="E1" s="24"/>
      <c r="F1" s="24"/>
    </row>
    <row r="2" spans="1:6" ht="11.25">
      <c r="A2" s="24"/>
      <c r="B2" s="24"/>
      <c r="C2" s="24"/>
      <c r="D2" s="24"/>
      <c r="E2" s="24"/>
      <c r="F2" s="24"/>
    </row>
    <row r="3" spans="1:7" ht="11.25">
      <c r="A3" s="33">
        <v>36636</v>
      </c>
      <c r="B3" s="24" t="s">
        <v>52</v>
      </c>
      <c r="C3" s="29"/>
      <c r="D3" s="53" t="s">
        <v>15</v>
      </c>
      <c r="E3" s="53"/>
      <c r="F3" s="37">
        <f>K15*F15</f>
        <v>12.259314573993032</v>
      </c>
      <c r="G3" s="19" t="s">
        <v>11</v>
      </c>
    </row>
    <row r="4" spans="1:12" ht="11.25">
      <c r="A4" s="15"/>
      <c r="B4" s="24" t="s">
        <v>16</v>
      </c>
      <c r="C4" s="24"/>
      <c r="D4" s="2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20</v>
      </c>
      <c r="C5" s="34">
        <f>B5*2.54</f>
        <v>50.8</v>
      </c>
      <c r="D5" s="25">
        <v>631</v>
      </c>
      <c r="E5" s="35">
        <f aca="true" t="shared" si="0" ref="E5:E14">D5/92.277</f>
        <v>6.838107003912134</v>
      </c>
      <c r="F5" s="35">
        <f>E5/B5</f>
        <v>0.3419053501956067</v>
      </c>
      <c r="H5" s="36">
        <v>36</v>
      </c>
      <c r="I5" s="36">
        <v>53</v>
      </c>
      <c r="J5" s="36">
        <v>37</v>
      </c>
      <c r="K5" s="36">
        <v>39</v>
      </c>
      <c r="L5" s="36">
        <v>43</v>
      </c>
      <c r="M5" s="36">
        <v>32</v>
      </c>
      <c r="N5" s="36">
        <v>25</v>
      </c>
      <c r="O5" s="36">
        <v>56</v>
      </c>
      <c r="P5" s="36">
        <v>32</v>
      </c>
      <c r="Q5" s="36">
        <v>19</v>
      </c>
    </row>
    <row r="6" spans="1:17" ht="11.25">
      <c r="A6" s="25">
        <v>2</v>
      </c>
      <c r="B6" s="34">
        <v>18.5</v>
      </c>
      <c r="C6" s="34">
        <f aca="true" t="shared" si="1" ref="C6:C14">B6*2.54</f>
        <v>46.99</v>
      </c>
      <c r="D6" s="25">
        <v>554</v>
      </c>
      <c r="E6" s="35">
        <f t="shared" si="0"/>
        <v>6.003662884575788</v>
      </c>
      <c r="F6" s="35">
        <f aca="true" t="shared" si="2" ref="F6:F14">E6/B6</f>
        <v>0.32452231808517773</v>
      </c>
      <c r="H6" s="36">
        <v>39</v>
      </c>
      <c r="I6" s="36">
        <v>56</v>
      </c>
      <c r="J6" s="36">
        <v>25</v>
      </c>
      <c r="K6" s="36">
        <v>36</v>
      </c>
      <c r="L6" s="36">
        <v>38</v>
      </c>
      <c r="M6" s="36">
        <v>28</v>
      </c>
      <c r="N6" s="36">
        <v>31</v>
      </c>
      <c r="O6" s="36">
        <v>46</v>
      </c>
      <c r="P6" s="36">
        <v>36</v>
      </c>
      <c r="Q6" s="36">
        <v>10</v>
      </c>
    </row>
    <row r="7" spans="1:17" ht="11.25">
      <c r="A7" s="25">
        <v>3</v>
      </c>
      <c r="B7" s="34">
        <v>5</v>
      </c>
      <c r="C7" s="34">
        <f t="shared" si="1"/>
        <v>12.7</v>
      </c>
      <c r="D7" s="25">
        <v>124</v>
      </c>
      <c r="E7" s="35">
        <f t="shared" si="0"/>
        <v>1.3437801402299598</v>
      </c>
      <c r="F7" s="35">
        <f t="shared" si="2"/>
        <v>0.26875602804599197</v>
      </c>
      <c r="H7" s="36">
        <v>41</v>
      </c>
      <c r="I7" s="36">
        <v>54</v>
      </c>
      <c r="J7" s="36">
        <v>32</v>
      </c>
      <c r="K7" s="36">
        <v>38</v>
      </c>
      <c r="L7" s="36">
        <v>44</v>
      </c>
      <c r="M7" s="36">
        <v>19</v>
      </c>
      <c r="N7" s="36">
        <v>38</v>
      </c>
      <c r="O7" s="36">
        <v>40</v>
      </c>
      <c r="P7" s="36">
        <v>32</v>
      </c>
      <c r="Q7" s="36">
        <v>15</v>
      </c>
    </row>
    <row r="8" spans="1:17" ht="11.25">
      <c r="A8" s="25">
        <v>4</v>
      </c>
      <c r="B8" s="34">
        <v>16.5</v>
      </c>
      <c r="C8" s="34">
        <f t="shared" si="1"/>
        <v>41.910000000000004</v>
      </c>
      <c r="D8" s="25">
        <v>498</v>
      </c>
      <c r="E8" s="35">
        <f t="shared" si="0"/>
        <v>5.396794434149355</v>
      </c>
      <c r="F8" s="35">
        <f t="shared" si="2"/>
        <v>0.32707845055450635</v>
      </c>
      <c r="H8" s="36">
        <v>18</v>
      </c>
      <c r="I8" s="36">
        <v>49</v>
      </c>
      <c r="J8" s="36">
        <v>24</v>
      </c>
      <c r="K8" s="36">
        <v>43</v>
      </c>
      <c r="L8" s="36">
        <v>30</v>
      </c>
      <c r="M8" s="36">
        <v>10</v>
      </c>
      <c r="N8" s="36">
        <v>47</v>
      </c>
      <c r="O8" s="36">
        <v>53</v>
      </c>
      <c r="P8" s="36">
        <v>34</v>
      </c>
      <c r="Q8" s="36">
        <v>43</v>
      </c>
    </row>
    <row r="9" spans="1:17" ht="11.25">
      <c r="A9" s="25">
        <v>5</v>
      </c>
      <c r="B9" s="34">
        <v>20</v>
      </c>
      <c r="C9" s="34">
        <f t="shared" si="1"/>
        <v>50.8</v>
      </c>
      <c r="D9" s="25">
        <v>574</v>
      </c>
      <c r="E9" s="35">
        <f t="shared" si="0"/>
        <v>6.220401616870943</v>
      </c>
      <c r="F9" s="35">
        <f t="shared" si="2"/>
        <v>0.31102008084354715</v>
      </c>
      <c r="H9" s="36">
        <v>52</v>
      </c>
      <c r="I9" s="36">
        <v>40</v>
      </c>
      <c r="J9" s="36">
        <v>42</v>
      </c>
      <c r="K9" s="36">
        <v>43</v>
      </c>
      <c r="L9" s="36">
        <v>44</v>
      </c>
      <c r="M9" s="36">
        <v>23</v>
      </c>
      <c r="N9" s="36">
        <v>45</v>
      </c>
      <c r="O9" s="36">
        <v>42</v>
      </c>
      <c r="P9" s="36">
        <v>29</v>
      </c>
      <c r="Q9" s="36">
        <v>50</v>
      </c>
    </row>
    <row r="10" spans="1:12" ht="11.25">
      <c r="A10" s="25">
        <v>6</v>
      </c>
      <c r="B10" s="34">
        <v>14</v>
      </c>
      <c r="C10" s="34">
        <f t="shared" si="1"/>
        <v>35.56</v>
      </c>
      <c r="D10" s="25">
        <v>513</v>
      </c>
      <c r="E10" s="35">
        <f t="shared" si="0"/>
        <v>5.55934848337072</v>
      </c>
      <c r="F10" s="35">
        <f t="shared" si="2"/>
        <v>0.39709632024076574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21</v>
      </c>
      <c r="C11" s="34">
        <f t="shared" si="1"/>
        <v>53.34</v>
      </c>
      <c r="D11" s="25">
        <v>772</v>
      </c>
      <c r="E11" s="35">
        <f t="shared" si="0"/>
        <v>8.366115066592975</v>
      </c>
      <c r="F11" s="35">
        <f t="shared" si="2"/>
        <v>0.39838643174252264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18</v>
      </c>
      <c r="C12" s="34">
        <f t="shared" si="1"/>
        <v>45.72</v>
      </c>
      <c r="D12" s="25">
        <v>574</v>
      </c>
      <c r="E12" s="35">
        <f t="shared" si="0"/>
        <v>6.220401616870943</v>
      </c>
      <c r="F12" s="35">
        <f t="shared" si="2"/>
        <v>0.34557786760394127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18.5</v>
      </c>
      <c r="C13" s="34">
        <f t="shared" si="1"/>
        <v>46.99</v>
      </c>
      <c r="D13" s="25">
        <v>498</v>
      </c>
      <c r="E13" s="35">
        <f t="shared" si="0"/>
        <v>5.396794434149355</v>
      </c>
      <c r="F13" s="35">
        <f t="shared" si="2"/>
        <v>0.2917186180621273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19</v>
      </c>
      <c r="C14" s="34">
        <f t="shared" si="1"/>
        <v>48.26</v>
      </c>
      <c r="D14" s="25">
        <v>599</v>
      </c>
      <c r="E14" s="35">
        <f t="shared" si="0"/>
        <v>6.491325032239886</v>
      </c>
      <c r="F14" s="35">
        <f t="shared" si="2"/>
        <v>0.3416486859073624</v>
      </c>
      <c r="H14" s="36"/>
      <c r="I14" s="36"/>
      <c r="J14" s="36"/>
      <c r="K14" s="36"/>
      <c r="L14" s="36"/>
    </row>
    <row r="15" spans="1:12" ht="11.25">
      <c r="A15" s="29" t="s">
        <v>20</v>
      </c>
      <c r="B15" s="37">
        <f>AVERAGE(B5:B14)</f>
        <v>17.05</v>
      </c>
      <c r="C15" s="37">
        <f>AVERAGE(C5:C13)</f>
        <v>42.756666666666675</v>
      </c>
      <c r="D15" s="38">
        <f>AVERAGE(D5:D14)</f>
        <v>533.7</v>
      </c>
      <c r="E15" s="39">
        <f>AVERAGE(E5:E14)</f>
        <v>5.783673071296206</v>
      </c>
      <c r="F15" s="39">
        <f>AVERAGE(F5:F14)</f>
        <v>0.33477101512815494</v>
      </c>
      <c r="H15" s="27" t="s">
        <v>21</v>
      </c>
      <c r="I15" s="27"/>
      <c r="J15" s="27"/>
      <c r="K15" s="34">
        <f>AVERAGE(H5:Q9)</f>
        <v>36.62</v>
      </c>
      <c r="L15" s="34"/>
    </row>
    <row r="16" spans="1:6" ht="11.25">
      <c r="A16" s="24"/>
      <c r="B16" s="24"/>
      <c r="C16" s="24"/>
      <c r="D16" s="24"/>
      <c r="E16" s="24"/>
      <c r="F16" s="24"/>
    </row>
    <row r="17" spans="1:7" ht="11.25">
      <c r="A17" s="33">
        <v>36666</v>
      </c>
      <c r="B17" s="56" t="s">
        <v>51</v>
      </c>
      <c r="C17" s="24"/>
      <c r="D17" s="53" t="s">
        <v>15</v>
      </c>
      <c r="E17" s="53"/>
      <c r="F17" s="37">
        <f>K24*F24</f>
        <v>14.131455428165228</v>
      </c>
      <c r="G17" s="19" t="s">
        <v>11</v>
      </c>
    </row>
    <row r="18" spans="1:17" ht="11.25">
      <c r="A18" s="15"/>
      <c r="B18" s="24" t="s">
        <v>16</v>
      </c>
      <c r="C18" s="24"/>
      <c r="D18" s="24" t="s">
        <v>17</v>
      </c>
      <c r="E18" s="24" t="s">
        <v>170</v>
      </c>
      <c r="F18" s="26" t="s">
        <v>50</v>
      </c>
      <c r="H18" s="27" t="s">
        <v>19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1.25">
      <c r="A19" s="25">
        <v>1</v>
      </c>
      <c r="B19" s="25">
        <v>33</v>
      </c>
      <c r="C19" s="25">
        <f>B19*2.54</f>
        <v>83.82000000000001</v>
      </c>
      <c r="D19" s="25">
        <v>948</v>
      </c>
      <c r="E19" s="35">
        <f>D19/92.277</f>
        <v>10.273415910790337</v>
      </c>
      <c r="F19" s="35">
        <f>E19/B19</f>
        <v>0.31131563366031323</v>
      </c>
      <c r="H19" s="36">
        <v>49</v>
      </c>
      <c r="I19" s="36">
        <v>38</v>
      </c>
      <c r="J19" s="36">
        <v>24</v>
      </c>
      <c r="K19" s="36">
        <v>31</v>
      </c>
      <c r="L19" s="36">
        <v>45</v>
      </c>
      <c r="M19" s="36">
        <v>55</v>
      </c>
      <c r="N19" s="36">
        <v>61</v>
      </c>
      <c r="O19" s="36">
        <v>60</v>
      </c>
      <c r="P19" s="36">
        <v>58</v>
      </c>
      <c r="Q19" s="36">
        <v>83</v>
      </c>
    </row>
    <row r="20" spans="1:17" ht="11.25">
      <c r="A20" s="25">
        <v>2</v>
      </c>
      <c r="B20" s="25">
        <v>33</v>
      </c>
      <c r="C20" s="25">
        <f>B20*2.54</f>
        <v>83.82000000000001</v>
      </c>
      <c r="D20" s="25">
        <v>971</v>
      </c>
      <c r="E20" s="35">
        <f>D20/92.277</f>
        <v>10.522665452929767</v>
      </c>
      <c r="F20" s="35">
        <f>E20/B20</f>
        <v>0.3188686500887808</v>
      </c>
      <c r="H20" s="36">
        <v>43</v>
      </c>
      <c r="I20" s="36">
        <v>24</v>
      </c>
      <c r="J20" s="36">
        <v>21</v>
      </c>
      <c r="K20" s="36">
        <v>25</v>
      </c>
      <c r="L20" s="36">
        <v>46</v>
      </c>
      <c r="M20" s="36">
        <v>54</v>
      </c>
      <c r="N20" s="36">
        <v>57</v>
      </c>
      <c r="O20" s="36">
        <v>55</v>
      </c>
      <c r="P20" s="36">
        <v>51</v>
      </c>
      <c r="Q20" s="36">
        <v>79</v>
      </c>
    </row>
    <row r="21" spans="1:17" ht="11.25">
      <c r="A21" s="25">
        <v>3</v>
      </c>
      <c r="B21" s="25">
        <v>31</v>
      </c>
      <c r="C21" s="25">
        <f>B21*2.54</f>
        <v>78.74</v>
      </c>
      <c r="D21" s="25">
        <v>1128</v>
      </c>
      <c r="E21" s="35">
        <f>D21/92.277</f>
        <v>12.224064501446732</v>
      </c>
      <c r="F21" s="35">
        <f>E21/B21</f>
        <v>0.39432466133699134</v>
      </c>
      <c r="H21" s="36">
        <v>33</v>
      </c>
      <c r="I21" s="36">
        <v>21</v>
      </c>
      <c r="J21" s="36">
        <v>26</v>
      </c>
      <c r="K21" s="36">
        <v>36</v>
      </c>
      <c r="L21" s="36">
        <v>40</v>
      </c>
      <c r="M21" s="36">
        <v>59</v>
      </c>
      <c r="N21" s="36">
        <v>54</v>
      </c>
      <c r="O21" s="36">
        <v>53</v>
      </c>
      <c r="P21" s="36">
        <v>52</v>
      </c>
      <c r="Q21" s="36">
        <v>82</v>
      </c>
    </row>
    <row r="22" spans="1:17" ht="11.25">
      <c r="A22" s="25">
        <v>4</v>
      </c>
      <c r="B22" s="25">
        <v>22.5</v>
      </c>
      <c r="C22" s="25">
        <f>B22*2.54</f>
        <v>57.15</v>
      </c>
      <c r="D22" s="25">
        <v>529</v>
      </c>
      <c r="E22" s="35">
        <f>D22/92.277</f>
        <v>5.7327394692068445</v>
      </c>
      <c r="F22" s="35">
        <f>E22/B22</f>
        <v>0.2547884208536375</v>
      </c>
      <c r="H22" s="36">
        <v>40</v>
      </c>
      <c r="I22" s="36">
        <v>26</v>
      </c>
      <c r="J22" s="36">
        <v>38</v>
      </c>
      <c r="K22" s="36">
        <v>43</v>
      </c>
      <c r="L22" s="36">
        <v>36</v>
      </c>
      <c r="M22" s="36">
        <v>56</v>
      </c>
      <c r="N22" s="36">
        <v>55</v>
      </c>
      <c r="O22" s="36">
        <v>56</v>
      </c>
      <c r="P22" s="36">
        <v>57</v>
      </c>
      <c r="Q22" s="36">
        <v>71</v>
      </c>
    </row>
    <row r="23" spans="1:17" ht="11.25">
      <c r="A23" s="25">
        <v>5</v>
      </c>
      <c r="B23" s="25">
        <v>11</v>
      </c>
      <c r="C23" s="25">
        <f>B23*2.54</f>
        <v>27.94</v>
      </c>
      <c r="D23" s="25">
        <v>200</v>
      </c>
      <c r="E23" s="35">
        <f>D23/92.277</f>
        <v>2.167387322951548</v>
      </c>
      <c r="F23" s="35">
        <f>E23/B23</f>
        <v>0.19703521117741343</v>
      </c>
      <c r="H23" s="36">
        <v>43</v>
      </c>
      <c r="I23" s="36">
        <v>38</v>
      </c>
      <c r="J23" s="36">
        <v>42</v>
      </c>
      <c r="K23" s="36">
        <v>51</v>
      </c>
      <c r="L23" s="36">
        <v>42</v>
      </c>
      <c r="M23" s="36">
        <v>52</v>
      </c>
      <c r="N23" s="36">
        <v>56</v>
      </c>
      <c r="O23" s="36">
        <v>58</v>
      </c>
      <c r="P23" s="36">
        <v>58</v>
      </c>
      <c r="Q23" s="36">
        <v>60</v>
      </c>
    </row>
    <row r="24" spans="1:17" ht="11.25">
      <c r="A24" s="29" t="s">
        <v>20</v>
      </c>
      <c r="B24" s="54">
        <f>AVERAGE(B19:B23)</f>
        <v>26.1</v>
      </c>
      <c r="C24" s="54">
        <f>AVERAGE(C19:C23)</f>
        <v>66.294</v>
      </c>
      <c r="D24" s="38">
        <f>AVERAGE(D19:D23)</f>
        <v>755.2</v>
      </c>
      <c r="E24" s="39">
        <f>AVERAGE(E19:E23)</f>
        <v>8.184054531465048</v>
      </c>
      <c r="F24" s="39">
        <f>AVERAGE(F19:F23)</f>
        <v>0.29526651542342724</v>
      </c>
      <c r="H24" s="27" t="s">
        <v>21</v>
      </c>
      <c r="I24" s="27"/>
      <c r="J24" s="27"/>
      <c r="K24" s="34">
        <f>AVERAGE(H19:Q23)</f>
        <v>47.86</v>
      </c>
      <c r="L24" s="34"/>
      <c r="M24" s="36"/>
      <c r="N24" s="36"/>
      <c r="O24" s="36"/>
      <c r="P24" s="36"/>
      <c r="Q24" s="36"/>
    </row>
    <row r="25" spans="1:10" ht="11.25">
      <c r="A25" s="24"/>
      <c r="B25" s="24"/>
      <c r="C25" s="24"/>
      <c r="D25" s="24"/>
      <c r="E25" s="24"/>
      <c r="F25" s="24"/>
      <c r="J25" s="36"/>
    </row>
    <row r="26" spans="1:7" ht="11.25">
      <c r="A26" s="33">
        <v>36677</v>
      </c>
      <c r="B26" s="56" t="s">
        <v>51</v>
      </c>
      <c r="C26" s="24"/>
      <c r="D26" s="53" t="s">
        <v>15</v>
      </c>
      <c r="E26" s="53"/>
      <c r="F26" s="37">
        <f>K33*F33</f>
        <v>16.483275594979485</v>
      </c>
      <c r="G26" s="19" t="s">
        <v>11</v>
      </c>
    </row>
    <row r="27" spans="1:17" ht="11.25">
      <c r="A27" s="15"/>
      <c r="B27" s="24" t="s">
        <v>16</v>
      </c>
      <c r="C27" s="24"/>
      <c r="D27" s="24" t="s">
        <v>17</v>
      </c>
      <c r="E27" s="24" t="s">
        <v>170</v>
      </c>
      <c r="F27" s="26" t="s">
        <v>50</v>
      </c>
      <c r="H27" s="27" t="s">
        <v>19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.25">
      <c r="A28" s="25">
        <v>1</v>
      </c>
      <c r="B28" s="25">
        <v>24</v>
      </c>
      <c r="C28" s="25">
        <f>B28*2.54</f>
        <v>60.96</v>
      </c>
      <c r="D28" s="25">
        <v>650</v>
      </c>
      <c r="E28" s="35">
        <f>D28/92.277</f>
        <v>7.044008799592531</v>
      </c>
      <c r="F28" s="35">
        <f>E28/B28</f>
        <v>0.29350036664968876</v>
      </c>
      <c r="H28" s="36">
        <v>79</v>
      </c>
      <c r="I28" s="36">
        <v>48</v>
      </c>
      <c r="J28" s="36">
        <v>53</v>
      </c>
      <c r="K28" s="36">
        <v>54</v>
      </c>
      <c r="L28" s="36">
        <v>53</v>
      </c>
      <c r="M28" s="36">
        <v>41</v>
      </c>
      <c r="N28" s="36">
        <v>43</v>
      </c>
      <c r="O28" s="36">
        <v>44</v>
      </c>
      <c r="P28" s="36">
        <v>44</v>
      </c>
      <c r="Q28" s="36">
        <v>53</v>
      </c>
    </row>
    <row r="29" spans="1:17" ht="11.25">
      <c r="A29" s="25">
        <v>2</v>
      </c>
      <c r="B29" s="25">
        <v>21</v>
      </c>
      <c r="C29" s="25">
        <f>B29*2.54</f>
        <v>53.34</v>
      </c>
      <c r="D29" s="25">
        <v>636</v>
      </c>
      <c r="E29" s="35">
        <f>D29/92.277</f>
        <v>6.8922916869859225</v>
      </c>
      <c r="F29" s="35">
        <f>E29/B29</f>
        <v>0.3282043660469487</v>
      </c>
      <c r="H29" s="36">
        <v>67</v>
      </c>
      <c r="I29" s="36">
        <v>47</v>
      </c>
      <c r="J29" s="36">
        <v>50</v>
      </c>
      <c r="K29" s="36">
        <v>49</v>
      </c>
      <c r="L29" s="36">
        <v>55</v>
      </c>
      <c r="M29" s="36">
        <v>35</v>
      </c>
      <c r="N29" s="36">
        <v>35</v>
      </c>
      <c r="O29" s="36">
        <v>38</v>
      </c>
      <c r="P29" s="36">
        <v>42</v>
      </c>
      <c r="Q29" s="36">
        <v>53</v>
      </c>
    </row>
    <row r="30" spans="1:17" ht="11.25">
      <c r="A30" s="25">
        <v>3</v>
      </c>
      <c r="B30" s="25">
        <v>22.5</v>
      </c>
      <c r="C30" s="25">
        <f>B30*2.54</f>
        <v>57.15</v>
      </c>
      <c r="D30" s="25">
        <v>834</v>
      </c>
      <c r="E30" s="35">
        <f>D30/92.277</f>
        <v>9.038005136707955</v>
      </c>
      <c r="F30" s="35">
        <f>E30/B30</f>
        <v>0.4016891171870202</v>
      </c>
      <c r="H30" s="36">
        <v>60</v>
      </c>
      <c r="I30" s="36">
        <v>47</v>
      </c>
      <c r="J30" s="36">
        <v>55</v>
      </c>
      <c r="K30" s="36">
        <v>48</v>
      </c>
      <c r="L30" s="36">
        <v>51</v>
      </c>
      <c r="M30" s="36">
        <v>53</v>
      </c>
      <c r="N30" s="36">
        <v>27</v>
      </c>
      <c r="O30" s="36">
        <v>41</v>
      </c>
      <c r="P30" s="36">
        <v>49</v>
      </c>
      <c r="Q30" s="36">
        <v>51</v>
      </c>
    </row>
    <row r="31" spans="1:17" ht="11.25">
      <c r="A31" s="25">
        <v>4</v>
      </c>
      <c r="B31" s="25">
        <v>24</v>
      </c>
      <c r="C31" s="25">
        <f>B31*2.54</f>
        <v>60.96</v>
      </c>
      <c r="D31" s="25">
        <v>719</v>
      </c>
      <c r="E31" s="35">
        <f>D31/92.277</f>
        <v>7.791757426010816</v>
      </c>
      <c r="F31" s="35">
        <f>E31/B31</f>
        <v>0.3246565594171173</v>
      </c>
      <c r="H31" s="36">
        <v>52</v>
      </c>
      <c r="I31" s="36">
        <v>50</v>
      </c>
      <c r="J31" s="36">
        <v>53</v>
      </c>
      <c r="K31" s="36">
        <v>50</v>
      </c>
      <c r="L31" s="36">
        <v>45</v>
      </c>
      <c r="M31" s="36">
        <v>51</v>
      </c>
      <c r="N31" s="36">
        <v>29</v>
      </c>
      <c r="O31" s="36">
        <v>39</v>
      </c>
      <c r="P31" s="36">
        <v>53</v>
      </c>
      <c r="Q31" s="36">
        <v>51</v>
      </c>
    </row>
    <row r="32" spans="1:17" ht="11.25">
      <c r="A32" s="25">
        <v>5</v>
      </c>
      <c r="B32" s="25">
        <v>33</v>
      </c>
      <c r="C32" s="25">
        <f>B32*2.54</f>
        <v>83.82000000000001</v>
      </c>
      <c r="D32" s="25">
        <v>1117</v>
      </c>
      <c r="E32" s="35">
        <f>D32/92.277</f>
        <v>12.104858198684395</v>
      </c>
      <c r="F32" s="35">
        <f>E32/B32</f>
        <v>0.36681388480861804</v>
      </c>
      <c r="H32" s="36">
        <v>43</v>
      </c>
      <c r="I32" s="36">
        <v>50</v>
      </c>
      <c r="J32" s="36">
        <v>48</v>
      </c>
      <c r="K32" s="36">
        <v>46</v>
      </c>
      <c r="L32" s="36">
        <v>40</v>
      </c>
      <c r="M32" s="36">
        <v>43</v>
      </c>
      <c r="N32" s="36">
        <v>50</v>
      </c>
      <c r="O32" s="36">
        <v>44</v>
      </c>
      <c r="P32" s="36">
        <v>43</v>
      </c>
      <c r="Q32" s="36">
        <v>58</v>
      </c>
    </row>
    <row r="33" spans="1:17" ht="11.25">
      <c r="A33" s="29" t="s">
        <v>20</v>
      </c>
      <c r="B33" s="54">
        <f>AVERAGE(B28:B32)</f>
        <v>24.9</v>
      </c>
      <c r="C33" s="54">
        <f>AVERAGE(C28:C32)</f>
        <v>63.246</v>
      </c>
      <c r="D33" s="38">
        <f>AVERAGE(D28:D32)</f>
        <v>791.2</v>
      </c>
      <c r="E33" s="39">
        <f>AVERAGE(E28:E32)</f>
        <v>8.574184249596325</v>
      </c>
      <c r="F33" s="39">
        <f>AVERAGE(F28:F32)</f>
        <v>0.3429728588218786</v>
      </c>
      <c r="H33" s="27" t="s">
        <v>21</v>
      </c>
      <c r="I33" s="27"/>
      <c r="J33" s="27"/>
      <c r="K33" s="34">
        <f>AVERAGE(H28:Q32)</f>
        <v>48.06</v>
      </c>
      <c r="L33" s="34"/>
      <c r="M33" s="36"/>
      <c r="N33" s="36"/>
      <c r="O33" s="36"/>
      <c r="P33" s="36"/>
      <c r="Q33" s="36"/>
    </row>
    <row r="34" spans="1:10" ht="11.25">
      <c r="A34" s="24"/>
      <c r="B34" s="24"/>
      <c r="C34" s="24"/>
      <c r="D34" s="24"/>
      <c r="E34" s="24"/>
      <c r="F34" s="24"/>
      <c r="J34" s="36"/>
    </row>
    <row r="35" spans="1:7" ht="11.25">
      <c r="A35" s="33">
        <v>36682</v>
      </c>
      <c r="B35" s="24" t="s">
        <v>29</v>
      </c>
      <c r="C35" s="24"/>
      <c r="D35" s="53" t="s">
        <v>15</v>
      </c>
      <c r="E35" s="53"/>
      <c r="F35" s="37">
        <f>K42*F42</f>
        <v>9.238254909412552</v>
      </c>
      <c r="G35" s="19" t="s">
        <v>11</v>
      </c>
    </row>
    <row r="36" spans="1:17" ht="11.25">
      <c r="A36" s="15"/>
      <c r="B36" s="24" t="s">
        <v>16</v>
      </c>
      <c r="C36" s="24"/>
      <c r="D36" s="24" t="s">
        <v>17</v>
      </c>
      <c r="E36" s="24" t="s">
        <v>170</v>
      </c>
      <c r="F36" s="26" t="s">
        <v>50</v>
      </c>
      <c r="H36" s="27" t="s">
        <v>19</v>
      </c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1.25">
      <c r="A37" s="25">
        <v>1</v>
      </c>
      <c r="B37" s="25">
        <v>12</v>
      </c>
      <c r="C37" s="25">
        <f>B37*2.54</f>
        <v>30.48</v>
      </c>
      <c r="D37" s="25">
        <v>372</v>
      </c>
      <c r="E37" s="35">
        <f>D37/92.277</f>
        <v>4.0313404206898795</v>
      </c>
      <c r="F37" s="35">
        <f>E37/B37</f>
        <v>0.33594503505748996</v>
      </c>
      <c r="H37" s="36">
        <v>29</v>
      </c>
      <c r="I37" s="36">
        <v>9</v>
      </c>
      <c r="J37" s="36">
        <v>26</v>
      </c>
      <c r="K37" s="36">
        <v>32</v>
      </c>
      <c r="L37" s="36">
        <v>19</v>
      </c>
      <c r="M37" s="36">
        <v>22.5</v>
      </c>
      <c r="N37" s="36">
        <v>30</v>
      </c>
      <c r="O37" s="36">
        <v>23</v>
      </c>
      <c r="P37" s="36">
        <v>36</v>
      </c>
      <c r="Q37" s="36">
        <v>29</v>
      </c>
    </row>
    <row r="38" spans="1:17" ht="11.25">
      <c r="A38" s="25">
        <v>2</v>
      </c>
      <c r="B38" s="25">
        <v>14.5</v>
      </c>
      <c r="C38" s="25">
        <f>B38*2.54</f>
        <v>36.83</v>
      </c>
      <c r="D38" s="25">
        <v>395</v>
      </c>
      <c r="E38" s="35">
        <f>D38/92.277</f>
        <v>4.280589962829307</v>
      </c>
      <c r="F38" s="35">
        <f>E38/B38</f>
        <v>0.2952131008847798</v>
      </c>
      <c r="H38" s="36">
        <v>30</v>
      </c>
      <c r="I38" s="36">
        <v>17</v>
      </c>
      <c r="J38" s="36">
        <v>28</v>
      </c>
      <c r="K38" s="36">
        <v>27</v>
      </c>
      <c r="L38" s="36">
        <v>29</v>
      </c>
      <c r="M38" s="36">
        <v>26</v>
      </c>
      <c r="N38" s="36">
        <v>23</v>
      </c>
      <c r="O38" s="36">
        <v>27</v>
      </c>
      <c r="P38" s="36">
        <v>36</v>
      </c>
      <c r="Q38" s="36">
        <v>34</v>
      </c>
    </row>
    <row r="39" spans="1:17" ht="11.25">
      <c r="A39" s="25">
        <v>3</v>
      </c>
      <c r="B39" s="25">
        <v>7.5</v>
      </c>
      <c r="C39" s="25">
        <f>B39*2.54</f>
        <v>19.05</v>
      </c>
      <c r="D39" s="25">
        <v>195</v>
      </c>
      <c r="E39" s="35">
        <f>D39/92.277</f>
        <v>2.1132026398777595</v>
      </c>
      <c r="F39" s="35">
        <f>E39/B39</f>
        <v>0.28176035198370125</v>
      </c>
      <c r="H39" s="36">
        <v>24</v>
      </c>
      <c r="I39" s="36">
        <v>45</v>
      </c>
      <c r="J39" s="36">
        <v>28</v>
      </c>
      <c r="K39" s="36">
        <v>27</v>
      </c>
      <c r="L39" s="36">
        <v>17</v>
      </c>
      <c r="M39" s="36">
        <v>26</v>
      </c>
      <c r="N39" s="36">
        <v>28</v>
      </c>
      <c r="O39" s="36">
        <v>30</v>
      </c>
      <c r="P39" s="36">
        <v>34</v>
      </c>
      <c r="Q39" s="36">
        <v>33</v>
      </c>
    </row>
    <row r="40" spans="1:17" ht="11.25">
      <c r="A40" s="25">
        <v>4</v>
      </c>
      <c r="B40" s="25">
        <v>8</v>
      </c>
      <c r="C40" s="25">
        <f>B40*2.54</f>
        <v>20.32</v>
      </c>
      <c r="D40" s="25">
        <v>373</v>
      </c>
      <c r="E40" s="35">
        <f>D40/92.277</f>
        <v>4.042177357304637</v>
      </c>
      <c r="F40" s="35">
        <f>E40/B40</f>
        <v>0.5052721696630796</v>
      </c>
      <c r="H40" s="36">
        <v>32</v>
      </c>
      <c r="I40" s="36">
        <v>28</v>
      </c>
      <c r="J40" s="36">
        <v>28</v>
      </c>
      <c r="K40" s="36">
        <v>26</v>
      </c>
      <c r="L40" s="36">
        <v>19</v>
      </c>
      <c r="M40" s="36">
        <v>29</v>
      </c>
      <c r="N40" s="36">
        <v>21</v>
      </c>
      <c r="O40" s="36">
        <v>33</v>
      </c>
      <c r="P40" s="36">
        <v>33.5</v>
      </c>
      <c r="Q40" s="36">
        <v>29</v>
      </c>
    </row>
    <row r="41" spans="1:17" ht="11.25">
      <c r="A41" s="25">
        <v>5</v>
      </c>
      <c r="B41" s="25">
        <v>11</v>
      </c>
      <c r="C41" s="25">
        <f>B41*2.54</f>
        <v>27.94</v>
      </c>
      <c r="D41" s="25">
        <v>297</v>
      </c>
      <c r="E41" s="35">
        <f>D41/92.277</f>
        <v>3.2185701745830486</v>
      </c>
      <c r="F41" s="35">
        <f>E41/B41</f>
        <v>0.29259728859845896</v>
      </c>
      <c r="H41" s="36">
        <v>24</v>
      </c>
      <c r="I41" s="36">
        <v>29</v>
      </c>
      <c r="J41" s="36">
        <v>27</v>
      </c>
      <c r="K41" s="36">
        <v>22</v>
      </c>
      <c r="L41" s="36">
        <v>21</v>
      </c>
      <c r="M41" s="36">
        <v>26</v>
      </c>
      <c r="N41" s="36">
        <v>21</v>
      </c>
      <c r="O41" s="36">
        <v>31</v>
      </c>
      <c r="P41" s="36">
        <v>23</v>
      </c>
      <c r="Q41" s="36">
        <v>23</v>
      </c>
    </row>
    <row r="42" spans="1:17" ht="11.25">
      <c r="A42" s="29" t="s">
        <v>20</v>
      </c>
      <c r="B42" s="54">
        <f>AVERAGE(B37:B41)</f>
        <v>10.6</v>
      </c>
      <c r="C42" s="54">
        <f>AVERAGE(C37:C41)</f>
        <v>26.924</v>
      </c>
      <c r="D42" s="38">
        <f>AVERAGE(D37:D41)</f>
        <v>326.4</v>
      </c>
      <c r="E42" s="39">
        <f>AVERAGE(E37:E41)</f>
        <v>3.537176111056927</v>
      </c>
      <c r="F42" s="39">
        <f>AVERAGE(F37:F41)</f>
        <v>0.34215758923750195</v>
      </c>
      <c r="H42" s="27" t="s">
        <v>21</v>
      </c>
      <c r="I42" s="27"/>
      <c r="J42" s="27"/>
      <c r="K42" s="34">
        <f>AVERAGE(H37:Q41)</f>
        <v>27</v>
      </c>
      <c r="L42" s="34"/>
      <c r="M42" s="36"/>
      <c r="N42" s="36"/>
      <c r="O42" s="36"/>
      <c r="P42" s="36"/>
      <c r="Q42" s="36"/>
    </row>
    <row r="43" spans="1:17" ht="11.25">
      <c r="A43" s="24"/>
      <c r="B43" s="24"/>
      <c r="C43" s="24"/>
      <c r="D43" s="24"/>
      <c r="E43" s="24"/>
      <c r="F43" s="24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1.25">
      <c r="A44" s="33">
        <v>36683</v>
      </c>
      <c r="B44" s="24" t="s">
        <v>30</v>
      </c>
      <c r="C44" s="24"/>
      <c r="D44" s="53" t="s">
        <v>15</v>
      </c>
      <c r="E44" s="53"/>
      <c r="F44" s="37">
        <f>K51*F51</f>
        <v>7.375681541051123</v>
      </c>
      <c r="G44" s="19" t="s">
        <v>11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1.25">
      <c r="A45" s="15"/>
      <c r="B45" s="24" t="s">
        <v>16</v>
      </c>
      <c r="C45" s="24"/>
      <c r="D45" s="24" t="s">
        <v>17</v>
      </c>
      <c r="E45" s="24" t="s">
        <v>170</v>
      </c>
      <c r="F45" s="26" t="s">
        <v>50</v>
      </c>
      <c r="H45" s="27" t="s">
        <v>19</v>
      </c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.25">
      <c r="A46" s="25">
        <v>1</v>
      </c>
      <c r="B46" s="25">
        <v>13</v>
      </c>
      <c r="C46" s="25">
        <f>B46*2.54</f>
        <v>33.02</v>
      </c>
      <c r="D46" s="25">
        <v>369</v>
      </c>
      <c r="E46" s="35">
        <f>D46/92.277</f>
        <v>3.9988296108456063</v>
      </c>
      <c r="F46" s="35">
        <f>E46/B46</f>
        <v>0.3076022777573543</v>
      </c>
      <c r="H46" s="36">
        <v>27</v>
      </c>
      <c r="I46" s="36">
        <v>15</v>
      </c>
      <c r="J46" s="36">
        <v>25</v>
      </c>
      <c r="K46" s="36">
        <v>18</v>
      </c>
      <c r="L46" s="36">
        <v>20</v>
      </c>
      <c r="M46" s="36">
        <v>20</v>
      </c>
      <c r="N46" s="36">
        <v>35</v>
      </c>
      <c r="O46" s="36">
        <v>26</v>
      </c>
      <c r="P46" s="36">
        <v>21</v>
      </c>
      <c r="Q46" s="36">
        <v>26</v>
      </c>
    </row>
    <row r="47" spans="1:17" ht="11.25">
      <c r="A47" s="25">
        <v>2</v>
      </c>
      <c r="B47" s="25">
        <v>12</v>
      </c>
      <c r="C47" s="25">
        <f>B47*2.54</f>
        <v>30.48</v>
      </c>
      <c r="D47" s="25">
        <v>344</v>
      </c>
      <c r="E47" s="35">
        <f>D47/92.277</f>
        <v>3.727906195476663</v>
      </c>
      <c r="F47" s="35">
        <f>E47/B47</f>
        <v>0.31065884962305523</v>
      </c>
      <c r="H47" s="36">
        <v>27</v>
      </c>
      <c r="I47" s="36">
        <v>24</v>
      </c>
      <c r="J47" s="36">
        <v>26</v>
      </c>
      <c r="K47" s="36">
        <v>24</v>
      </c>
      <c r="L47" s="36">
        <v>25</v>
      </c>
      <c r="M47" s="36">
        <v>29</v>
      </c>
      <c r="N47" s="36">
        <v>31</v>
      </c>
      <c r="O47" s="36">
        <v>18</v>
      </c>
      <c r="P47" s="36">
        <v>16</v>
      </c>
      <c r="Q47" s="36">
        <v>19</v>
      </c>
    </row>
    <row r="48" spans="1:17" ht="11.25">
      <c r="A48" s="25">
        <v>3</v>
      </c>
      <c r="B48" s="25">
        <v>13</v>
      </c>
      <c r="C48" s="25">
        <f>B48*2.54</f>
        <v>33.02</v>
      </c>
      <c r="D48" s="25">
        <v>208</v>
      </c>
      <c r="E48" s="35">
        <f>D48/92.277</f>
        <v>2.25408281586961</v>
      </c>
      <c r="F48" s="35">
        <f>E48/B48</f>
        <v>0.17339098583612383</v>
      </c>
      <c r="H48" s="36">
        <v>29</v>
      </c>
      <c r="I48" s="36">
        <v>21</v>
      </c>
      <c r="J48" s="36">
        <v>18</v>
      </c>
      <c r="K48" s="36">
        <v>18.5</v>
      </c>
      <c r="L48" s="36">
        <v>21</v>
      </c>
      <c r="M48" s="36">
        <v>32</v>
      </c>
      <c r="N48" s="36">
        <v>29</v>
      </c>
      <c r="O48" s="36">
        <v>29</v>
      </c>
      <c r="P48" s="36">
        <v>24</v>
      </c>
      <c r="Q48" s="36">
        <v>14</v>
      </c>
    </row>
    <row r="49" spans="1:17" ht="11.25">
      <c r="A49" s="25">
        <v>4</v>
      </c>
      <c r="B49" s="25">
        <v>9.5</v>
      </c>
      <c r="C49" s="25">
        <f>B49*2.54</f>
        <v>24.13</v>
      </c>
      <c r="D49" s="25">
        <v>276</v>
      </c>
      <c r="E49" s="35">
        <f>D49/92.277</f>
        <v>2.9909945056731364</v>
      </c>
      <c r="F49" s="35">
        <f>E49/B49</f>
        <v>0.31484152691296174</v>
      </c>
      <c r="H49" s="36">
        <v>31</v>
      </c>
      <c r="I49" s="36">
        <v>17</v>
      </c>
      <c r="J49" s="36">
        <v>18</v>
      </c>
      <c r="K49" s="36">
        <v>21</v>
      </c>
      <c r="L49" s="36">
        <v>26</v>
      </c>
      <c r="M49" s="36">
        <v>32</v>
      </c>
      <c r="N49" s="36">
        <v>33</v>
      </c>
      <c r="O49" s="36">
        <v>29</v>
      </c>
      <c r="P49" s="36">
        <v>25</v>
      </c>
      <c r="Q49" s="36">
        <v>34</v>
      </c>
    </row>
    <row r="50" spans="1:17" ht="11.25">
      <c r="A50" s="25">
        <v>5</v>
      </c>
      <c r="B50" s="25">
        <v>11.5</v>
      </c>
      <c r="C50" s="25">
        <f>B50*2.54</f>
        <v>29.21</v>
      </c>
      <c r="D50" s="25">
        <v>283</v>
      </c>
      <c r="E50" s="35">
        <f>D50/92.277</f>
        <v>3.0668530619764405</v>
      </c>
      <c r="F50" s="35">
        <f>E50/B50</f>
        <v>0.26668287495447307</v>
      </c>
      <c r="H50" s="36">
        <v>35</v>
      </c>
      <c r="I50" s="36">
        <v>15</v>
      </c>
      <c r="J50" s="36">
        <v>20</v>
      </c>
      <c r="K50" s="36">
        <v>24</v>
      </c>
      <c r="L50" s="36">
        <v>28</v>
      </c>
      <c r="M50" s="36">
        <v>35</v>
      </c>
      <c r="N50" s="36">
        <v>30</v>
      </c>
      <c r="O50" s="36">
        <v>22</v>
      </c>
      <c r="P50" s="36">
        <v>24</v>
      </c>
      <c r="Q50" s="36">
        <v>23</v>
      </c>
    </row>
    <row r="51" spans="1:17" ht="11.25">
      <c r="A51" s="29" t="s">
        <v>20</v>
      </c>
      <c r="B51" s="54">
        <f>AVERAGE(B46:B50)</f>
        <v>11.8</v>
      </c>
      <c r="C51" s="54">
        <f>AVERAGE(C46:C50)</f>
        <v>29.972</v>
      </c>
      <c r="D51" s="38">
        <f>AVERAGE(D46:D50)</f>
        <v>296</v>
      </c>
      <c r="E51" s="39">
        <f>AVERAGE(E46:E50)</f>
        <v>3.2077332379682915</v>
      </c>
      <c r="F51" s="39">
        <f>AVERAGE(F46,F47,F49,F50)</f>
        <v>0.2999463823119611</v>
      </c>
      <c r="H51" s="27" t="s">
        <v>21</v>
      </c>
      <c r="I51" s="27"/>
      <c r="J51" s="27"/>
      <c r="K51" s="34">
        <f>AVERAGE(H46:Q50)</f>
        <v>24.59</v>
      </c>
      <c r="L51" s="34"/>
      <c r="M51" s="36"/>
      <c r="N51" s="36"/>
      <c r="O51" s="36"/>
      <c r="P51" s="36"/>
      <c r="Q51" s="36"/>
    </row>
    <row r="52" spans="1:17" ht="11.25">
      <c r="A52" s="24"/>
      <c r="B52" s="24"/>
      <c r="C52" s="24"/>
      <c r="D52" s="24"/>
      <c r="E52" s="24"/>
      <c r="F52" s="24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>
      <c r="A53" s="33">
        <v>36684</v>
      </c>
      <c r="B53" s="24" t="s">
        <v>31</v>
      </c>
      <c r="C53" s="24"/>
      <c r="D53" s="53" t="s">
        <v>15</v>
      </c>
      <c r="E53" s="53"/>
      <c r="F53" s="37">
        <f>K60*F60</f>
        <v>6.8485846725195545</v>
      </c>
      <c r="G53" s="19" t="s">
        <v>11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1.25">
      <c r="A54" s="15"/>
      <c r="B54" s="24" t="s">
        <v>16</v>
      </c>
      <c r="C54" s="24"/>
      <c r="D54" s="24" t="s">
        <v>17</v>
      </c>
      <c r="E54" s="24" t="s">
        <v>170</v>
      </c>
      <c r="F54" s="26" t="s">
        <v>50</v>
      </c>
      <c r="H54" s="27" t="s">
        <v>19</v>
      </c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1.25">
      <c r="A55" s="25">
        <v>1</v>
      </c>
      <c r="B55" s="25">
        <v>10</v>
      </c>
      <c r="C55" s="25">
        <f>B55*2.54</f>
        <v>25.4</v>
      </c>
      <c r="D55" s="25">
        <v>290</v>
      </c>
      <c r="E55" s="35">
        <f>D55/92.277</f>
        <v>3.1427116182797445</v>
      </c>
      <c r="F55" s="35">
        <f>E55/B55</f>
        <v>0.31427116182797443</v>
      </c>
      <c r="H55" s="36">
        <v>24.5</v>
      </c>
      <c r="I55" s="36">
        <v>13</v>
      </c>
      <c r="J55" s="36">
        <v>22</v>
      </c>
      <c r="K55" s="36">
        <v>22</v>
      </c>
      <c r="L55" s="36">
        <v>9</v>
      </c>
      <c r="M55" s="36">
        <v>18</v>
      </c>
      <c r="N55" s="36">
        <v>21</v>
      </c>
      <c r="O55" s="36">
        <v>24</v>
      </c>
      <c r="P55" s="36">
        <v>20</v>
      </c>
      <c r="Q55" s="36">
        <v>21</v>
      </c>
    </row>
    <row r="56" spans="1:17" ht="11.25">
      <c r="A56" s="25">
        <v>2</v>
      </c>
      <c r="B56" s="25">
        <v>11.5</v>
      </c>
      <c r="C56" s="25">
        <f>B56*2.54</f>
        <v>29.21</v>
      </c>
      <c r="D56" s="25">
        <v>406</v>
      </c>
      <c r="E56" s="35">
        <f>D56/92.277</f>
        <v>4.399796265591642</v>
      </c>
      <c r="F56" s="35">
        <f>E56/B56</f>
        <v>0.38259097961666455</v>
      </c>
      <c r="H56" s="36">
        <v>25</v>
      </c>
      <c r="I56" s="36">
        <v>22</v>
      </c>
      <c r="J56" s="36">
        <v>23</v>
      </c>
      <c r="K56" s="36">
        <v>16</v>
      </c>
      <c r="L56" s="36">
        <v>5.5</v>
      </c>
      <c r="M56" s="36">
        <v>21</v>
      </c>
      <c r="N56" s="36">
        <v>16</v>
      </c>
      <c r="O56" s="36">
        <v>28</v>
      </c>
      <c r="P56" s="36">
        <v>25</v>
      </c>
      <c r="Q56" s="36">
        <v>18</v>
      </c>
    </row>
    <row r="57" spans="1:17" ht="11.25">
      <c r="A57" s="25">
        <v>3</v>
      </c>
      <c r="B57" s="25">
        <v>6</v>
      </c>
      <c r="C57" s="25">
        <f>B57*2.54</f>
        <v>15.24</v>
      </c>
      <c r="D57" s="25">
        <v>146</v>
      </c>
      <c r="E57" s="35">
        <f>D57/92.277</f>
        <v>1.58219274575463</v>
      </c>
      <c r="F57" s="35">
        <f>E57/B57</f>
        <v>0.26369879095910503</v>
      </c>
      <c r="H57" s="36">
        <v>17</v>
      </c>
      <c r="I57" s="36">
        <v>19</v>
      </c>
      <c r="J57" s="36">
        <v>23</v>
      </c>
      <c r="K57" s="36">
        <v>13</v>
      </c>
      <c r="L57" s="36">
        <v>14</v>
      </c>
      <c r="M57" s="36">
        <v>20</v>
      </c>
      <c r="N57" s="36">
        <v>15</v>
      </c>
      <c r="O57" s="36">
        <v>31</v>
      </c>
      <c r="P57" s="36">
        <v>25</v>
      </c>
      <c r="Q57" s="36">
        <v>16</v>
      </c>
    </row>
    <row r="58" spans="1:17" ht="11.25">
      <c r="A58" s="25">
        <v>4</v>
      </c>
      <c r="B58" s="25">
        <v>8</v>
      </c>
      <c r="C58" s="25">
        <f>B58*2.54</f>
        <v>20.32</v>
      </c>
      <c r="D58" s="25">
        <v>290</v>
      </c>
      <c r="E58" s="35">
        <f>D58/92.277</f>
        <v>3.1427116182797445</v>
      </c>
      <c r="F58" s="35">
        <f>E58/B58</f>
        <v>0.39283895228496807</v>
      </c>
      <c r="H58" s="36">
        <v>18</v>
      </c>
      <c r="I58" s="36">
        <v>21</v>
      </c>
      <c r="J58" s="36">
        <v>26</v>
      </c>
      <c r="K58" s="36">
        <v>17.5</v>
      </c>
      <c r="L58" s="36">
        <v>0</v>
      </c>
      <c r="M58" s="36">
        <v>25</v>
      </c>
      <c r="N58" s="36">
        <v>22</v>
      </c>
      <c r="O58" s="36">
        <v>28</v>
      </c>
      <c r="P58" s="36">
        <v>31</v>
      </c>
      <c r="Q58" s="36">
        <v>0</v>
      </c>
    </row>
    <row r="59" spans="1:17" ht="11.25">
      <c r="A59" s="25">
        <v>5</v>
      </c>
      <c r="B59" s="25">
        <v>8</v>
      </c>
      <c r="C59" s="25">
        <f>B59*2.54</f>
        <v>20.32</v>
      </c>
      <c r="D59" s="25">
        <v>268</v>
      </c>
      <c r="E59" s="35">
        <f>D59/92.277</f>
        <v>2.9042990127550743</v>
      </c>
      <c r="F59" s="35">
        <f>E59/B59</f>
        <v>0.3630373765943843</v>
      </c>
      <c r="H59" s="36">
        <v>12</v>
      </c>
      <c r="I59" s="36">
        <v>20</v>
      </c>
      <c r="J59" s="36">
        <v>25</v>
      </c>
      <c r="K59" s="36">
        <v>22</v>
      </c>
      <c r="L59" s="36">
        <v>19</v>
      </c>
      <c r="M59" s="36">
        <v>13</v>
      </c>
      <c r="N59" s="36">
        <v>26</v>
      </c>
      <c r="O59" s="36">
        <v>27</v>
      </c>
      <c r="P59" s="36">
        <v>27</v>
      </c>
      <c r="Q59" s="36">
        <v>31</v>
      </c>
    </row>
    <row r="60" spans="1:17" ht="11.25">
      <c r="A60" s="29" t="s">
        <v>20</v>
      </c>
      <c r="B60" s="54">
        <f>AVERAGE(B55:B59)</f>
        <v>8.7</v>
      </c>
      <c r="C60" s="54">
        <f>AVERAGE(C55:C59)</f>
        <v>22.097999999999995</v>
      </c>
      <c r="D60" s="38">
        <f>AVERAGE(D55:D59)</f>
        <v>280</v>
      </c>
      <c r="E60" s="39">
        <f>AVERAGE(E55:E59)</f>
        <v>3.0343422521321672</v>
      </c>
      <c r="F60" s="39">
        <f>AVERAGE(F55:F59)</f>
        <v>0.3432874522566193</v>
      </c>
      <c r="H60" s="27" t="s">
        <v>21</v>
      </c>
      <c r="I60" s="27"/>
      <c r="J60" s="27"/>
      <c r="K60" s="34">
        <f>AVERAGE(H55:Q59)</f>
        <v>19.95</v>
      </c>
      <c r="L60" s="34"/>
      <c r="M60" s="36"/>
      <c r="N60" s="36"/>
      <c r="O60" s="36"/>
      <c r="P60" s="36"/>
      <c r="Q60" s="36"/>
    </row>
    <row r="61" spans="1:17" ht="11.25">
      <c r="A61" s="24"/>
      <c r="B61" s="24"/>
      <c r="C61" s="24"/>
      <c r="D61" s="24"/>
      <c r="E61" s="24"/>
      <c r="F61" s="24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1.25">
      <c r="A62" s="33">
        <v>36685</v>
      </c>
      <c r="B62" s="24" t="s">
        <v>31</v>
      </c>
      <c r="C62" s="24"/>
      <c r="D62" s="53" t="s">
        <v>15</v>
      </c>
      <c r="E62" s="53"/>
      <c r="F62" s="37">
        <f>K69*F69</f>
        <v>4.166787386453346</v>
      </c>
      <c r="G62" s="19" t="s">
        <v>11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1.25">
      <c r="A63" s="15"/>
      <c r="B63" s="24" t="s">
        <v>16</v>
      </c>
      <c r="C63" s="24"/>
      <c r="D63" s="24" t="s">
        <v>17</v>
      </c>
      <c r="E63" s="24" t="s">
        <v>170</v>
      </c>
      <c r="F63" s="26" t="s">
        <v>50</v>
      </c>
      <c r="H63" s="27" t="s">
        <v>19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1.25">
      <c r="A64" s="25">
        <v>1</v>
      </c>
      <c r="B64" s="25">
        <v>5</v>
      </c>
      <c r="C64" s="25">
        <f>B64*2.54</f>
        <v>12.7</v>
      </c>
      <c r="D64" s="25">
        <v>167</v>
      </c>
      <c r="E64" s="35">
        <f>D64/92.277</f>
        <v>1.8097684146645425</v>
      </c>
      <c r="F64" s="35">
        <f>E64/B64</f>
        <v>0.3619536829329085</v>
      </c>
      <c r="H64" s="36">
        <v>11</v>
      </c>
      <c r="I64" s="36">
        <v>0</v>
      </c>
      <c r="J64" s="36">
        <v>15</v>
      </c>
      <c r="K64" s="36">
        <v>0</v>
      </c>
      <c r="L64" s="36">
        <v>19</v>
      </c>
      <c r="M64" s="36">
        <v>14</v>
      </c>
      <c r="N64" s="36">
        <v>0</v>
      </c>
      <c r="O64" s="36">
        <v>12</v>
      </c>
      <c r="P64" s="36">
        <v>17</v>
      </c>
      <c r="Q64" s="36">
        <v>0</v>
      </c>
    </row>
    <row r="65" spans="1:17" ht="11.25">
      <c r="A65" s="25">
        <v>2</v>
      </c>
      <c r="B65" s="25">
        <v>5.5</v>
      </c>
      <c r="C65" s="25">
        <f>B65*2.54</f>
        <v>13.97</v>
      </c>
      <c r="D65" s="25">
        <v>203</v>
      </c>
      <c r="E65" s="35">
        <f>D65/92.277</f>
        <v>2.199898132795821</v>
      </c>
      <c r="F65" s="35">
        <f>E65/B65</f>
        <v>0.3999814786901493</v>
      </c>
      <c r="H65" s="36">
        <v>10</v>
      </c>
      <c r="I65" s="36">
        <v>0</v>
      </c>
      <c r="J65" s="36">
        <v>15</v>
      </c>
      <c r="K65" s="36">
        <v>15</v>
      </c>
      <c r="L65" s="36">
        <v>18</v>
      </c>
      <c r="M65" s="36">
        <v>19</v>
      </c>
      <c r="N65" s="36">
        <v>0</v>
      </c>
      <c r="O65" s="36">
        <v>13</v>
      </c>
      <c r="P65" s="36">
        <v>14</v>
      </c>
      <c r="Q65" s="36">
        <v>18</v>
      </c>
    </row>
    <row r="66" spans="1:17" ht="11.25">
      <c r="A66" s="25">
        <v>3</v>
      </c>
      <c r="B66" s="25">
        <v>9.5</v>
      </c>
      <c r="C66" s="25">
        <f>B66*2.54</f>
        <v>24.13</v>
      </c>
      <c r="D66" s="25">
        <v>374</v>
      </c>
      <c r="E66" s="35">
        <f>D66/92.277</f>
        <v>4.053014293919395</v>
      </c>
      <c r="F66" s="35">
        <f>E66/B66</f>
        <v>0.4266330835704626</v>
      </c>
      <c r="H66" s="36">
        <v>0</v>
      </c>
      <c r="I66" s="36">
        <v>17</v>
      </c>
      <c r="J66" s="36">
        <v>13</v>
      </c>
      <c r="K66" s="36">
        <v>15</v>
      </c>
      <c r="L66" s="36">
        <v>18</v>
      </c>
      <c r="M66" s="36">
        <v>0</v>
      </c>
      <c r="N66" s="36">
        <v>11</v>
      </c>
      <c r="O66" s="36">
        <v>14</v>
      </c>
      <c r="P66" s="36">
        <v>0</v>
      </c>
      <c r="Q66" s="36">
        <v>19</v>
      </c>
    </row>
    <row r="67" spans="1:17" ht="11.25">
      <c r="A67" s="25">
        <v>4</v>
      </c>
      <c r="B67" s="25">
        <v>6</v>
      </c>
      <c r="C67" s="25">
        <f>B67*2.54</f>
        <v>15.24</v>
      </c>
      <c r="D67" s="25">
        <v>195</v>
      </c>
      <c r="E67" s="35">
        <f>D67/92.277</f>
        <v>2.1132026398777595</v>
      </c>
      <c r="F67" s="35">
        <f>E67/B67</f>
        <v>0.3522004399796266</v>
      </c>
      <c r="H67" s="36">
        <v>0</v>
      </c>
      <c r="I67" s="36">
        <v>28</v>
      </c>
      <c r="J67" s="36">
        <v>12</v>
      </c>
      <c r="K67" s="36">
        <v>12</v>
      </c>
      <c r="L67" s="36">
        <v>16</v>
      </c>
      <c r="M67" s="36">
        <v>29</v>
      </c>
      <c r="N67" s="36">
        <v>0</v>
      </c>
      <c r="O67" s="36">
        <v>14</v>
      </c>
      <c r="P67" s="36">
        <v>0</v>
      </c>
      <c r="Q67" s="36">
        <v>22</v>
      </c>
    </row>
    <row r="68" spans="1:17" ht="11.25">
      <c r="A68" s="25">
        <v>5</v>
      </c>
      <c r="B68" s="25">
        <v>9</v>
      </c>
      <c r="C68" s="25">
        <f>B68*2.54</f>
        <v>22.86</v>
      </c>
      <c r="D68" s="25">
        <v>362</v>
      </c>
      <c r="E68" s="35">
        <f>D68/92.277</f>
        <v>3.9229710545423018</v>
      </c>
      <c r="F68" s="35">
        <f>E68/B68</f>
        <v>0.4358856727269224</v>
      </c>
      <c r="H68" s="36">
        <v>0</v>
      </c>
      <c r="I68" s="36">
        <v>13</v>
      </c>
      <c r="J68" s="36">
        <v>0</v>
      </c>
      <c r="K68" s="36">
        <v>17</v>
      </c>
      <c r="L68" s="36">
        <v>0</v>
      </c>
      <c r="M68" s="36">
        <v>0</v>
      </c>
      <c r="N68" s="36">
        <v>0</v>
      </c>
      <c r="O68" s="36">
        <v>12</v>
      </c>
      <c r="P68" s="36">
        <v>14</v>
      </c>
      <c r="Q68" s="36">
        <v>21</v>
      </c>
    </row>
    <row r="69" spans="1:17" ht="11.25">
      <c r="A69" s="29" t="s">
        <v>20</v>
      </c>
      <c r="B69" s="54">
        <f>AVERAGE(B64:B68)</f>
        <v>7</v>
      </c>
      <c r="C69" s="54">
        <f>AVERAGE(C64:C68)</f>
        <v>17.779999999999998</v>
      </c>
      <c r="D69" s="38">
        <f>AVERAGE(D64:D68)</f>
        <v>260.2</v>
      </c>
      <c r="E69" s="39">
        <f>AVERAGE(E64:E68)</f>
        <v>2.819770907159964</v>
      </c>
      <c r="F69" s="39">
        <f>AVERAGE(F64:F68)</f>
        <v>0.3953308715800139</v>
      </c>
      <c r="H69" s="27" t="s">
        <v>21</v>
      </c>
      <c r="I69" s="27"/>
      <c r="J69" s="27"/>
      <c r="K69" s="34">
        <f>AVERAGE(H64:Q68)</f>
        <v>10.54</v>
      </c>
      <c r="L69" s="34"/>
      <c r="M69" s="36"/>
      <c r="N69" s="36"/>
      <c r="O69" s="36"/>
      <c r="P69" s="36"/>
      <c r="Q69" s="36"/>
    </row>
    <row r="70" spans="1:17" ht="11.25">
      <c r="A70" s="24"/>
      <c r="B70" s="24"/>
      <c r="C70" s="24"/>
      <c r="D70" s="24"/>
      <c r="E70" s="24"/>
      <c r="F70" s="24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1.25">
      <c r="A71" s="33">
        <v>36686</v>
      </c>
      <c r="B71" s="24" t="s">
        <v>32</v>
      </c>
      <c r="C71" s="24"/>
      <c r="D71" s="53" t="s">
        <v>15</v>
      </c>
      <c r="E71" s="53"/>
      <c r="F71" s="37">
        <f>K78*F78</f>
        <v>1.8331617485035996</v>
      </c>
      <c r="G71" s="19" t="s">
        <v>11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1.25">
      <c r="A72" s="15"/>
      <c r="B72" s="24" t="s">
        <v>16</v>
      </c>
      <c r="C72" s="24"/>
      <c r="D72" s="24" t="s">
        <v>17</v>
      </c>
      <c r="E72" s="24" t="s">
        <v>170</v>
      </c>
      <c r="F72" s="26" t="s">
        <v>50</v>
      </c>
      <c r="H72" s="27" t="s">
        <v>19</v>
      </c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1.25">
      <c r="A73" s="25">
        <v>1</v>
      </c>
      <c r="B73" s="25">
        <v>7.5</v>
      </c>
      <c r="C73" s="25">
        <f>B73*2.54</f>
        <v>19.05</v>
      </c>
      <c r="D73" s="25">
        <v>215</v>
      </c>
      <c r="E73" s="35">
        <f>D73/92.277</f>
        <v>2.329941372172914</v>
      </c>
      <c r="F73" s="35">
        <f>E73/B73</f>
        <v>0.31065884962305523</v>
      </c>
      <c r="H73" s="36">
        <v>1</v>
      </c>
      <c r="I73" s="36">
        <v>0</v>
      </c>
      <c r="J73" s="36">
        <v>0</v>
      </c>
      <c r="K73" s="36">
        <v>16</v>
      </c>
      <c r="L73" s="36">
        <v>12</v>
      </c>
      <c r="M73" s="36">
        <v>0</v>
      </c>
      <c r="N73" s="36">
        <v>0</v>
      </c>
      <c r="O73" s="36">
        <v>13</v>
      </c>
      <c r="P73" s="36">
        <v>8</v>
      </c>
      <c r="Q73" s="36">
        <v>0</v>
      </c>
    </row>
    <row r="74" spans="1:17" ht="11.25">
      <c r="A74" s="25">
        <v>2</v>
      </c>
      <c r="B74" s="25">
        <v>8</v>
      </c>
      <c r="C74" s="25">
        <f>B74*2.54</f>
        <v>20.32</v>
      </c>
      <c r="D74" s="25">
        <v>268</v>
      </c>
      <c r="E74" s="35">
        <f>D74/92.277</f>
        <v>2.9042990127550743</v>
      </c>
      <c r="F74" s="35">
        <f>E74/B74</f>
        <v>0.3630373765943843</v>
      </c>
      <c r="H74" s="36">
        <v>0</v>
      </c>
      <c r="I74" s="36">
        <v>1</v>
      </c>
      <c r="J74" s="36">
        <v>7</v>
      </c>
      <c r="K74" s="36">
        <v>17</v>
      </c>
      <c r="L74" s="36">
        <v>0</v>
      </c>
      <c r="M74" s="36">
        <v>0</v>
      </c>
      <c r="N74" s="36">
        <v>0</v>
      </c>
      <c r="O74" s="36">
        <v>8</v>
      </c>
      <c r="P74" s="36">
        <v>12</v>
      </c>
      <c r="Q74" s="36">
        <v>0</v>
      </c>
    </row>
    <row r="75" spans="1:17" ht="11.25">
      <c r="A75" s="25">
        <v>3</v>
      </c>
      <c r="B75" s="25">
        <v>6</v>
      </c>
      <c r="C75" s="25">
        <f>B75*2.54</f>
        <v>15.24</v>
      </c>
      <c r="D75" s="25">
        <v>162</v>
      </c>
      <c r="E75" s="35">
        <f>D75/92.277</f>
        <v>1.7555837315907539</v>
      </c>
      <c r="F75" s="35">
        <f>E75/B75</f>
        <v>0.29259728859845896</v>
      </c>
      <c r="H75" s="36">
        <v>0</v>
      </c>
      <c r="I75" s="36">
        <v>0</v>
      </c>
      <c r="J75" s="36">
        <v>0</v>
      </c>
      <c r="K75" s="36">
        <v>16</v>
      </c>
      <c r="L75" s="36">
        <v>20</v>
      </c>
      <c r="M75" s="36">
        <v>0</v>
      </c>
      <c r="N75" s="36">
        <v>0</v>
      </c>
      <c r="O75" s="36">
        <v>18</v>
      </c>
      <c r="P75" s="36">
        <v>12</v>
      </c>
      <c r="Q75" s="36">
        <v>0</v>
      </c>
    </row>
    <row r="76" spans="1:17" ht="11.25">
      <c r="A76" s="25">
        <v>4</v>
      </c>
      <c r="B76" s="25">
        <v>7.5</v>
      </c>
      <c r="C76" s="25">
        <f>B76*2.54</f>
        <v>19.05</v>
      </c>
      <c r="D76" s="25">
        <v>300</v>
      </c>
      <c r="E76" s="35">
        <f>D76/92.277</f>
        <v>3.251080984427322</v>
      </c>
      <c r="F76" s="35">
        <f>E76/B76</f>
        <v>0.43347746459030956</v>
      </c>
      <c r="H76" s="36">
        <v>9</v>
      </c>
      <c r="I76" s="36">
        <v>0</v>
      </c>
      <c r="J76" s="36">
        <v>14</v>
      </c>
      <c r="K76" s="36">
        <v>18</v>
      </c>
      <c r="L76" s="36">
        <v>0</v>
      </c>
      <c r="M76" s="36">
        <v>0</v>
      </c>
      <c r="N76" s="36">
        <v>0</v>
      </c>
      <c r="O76" s="36">
        <v>16</v>
      </c>
      <c r="P76" s="36">
        <v>18</v>
      </c>
      <c r="Q76" s="36">
        <v>0</v>
      </c>
    </row>
    <row r="77" spans="1:17" ht="11.25">
      <c r="A77" s="25">
        <v>5</v>
      </c>
      <c r="B77" s="25">
        <v>6</v>
      </c>
      <c r="C77" s="25">
        <f>B77*2.54</f>
        <v>15.24</v>
      </c>
      <c r="D77" s="25">
        <v>91</v>
      </c>
      <c r="E77" s="35">
        <f>D77/92.277</f>
        <v>0.9861612319429544</v>
      </c>
      <c r="F77" s="35">
        <f>E77/B77</f>
        <v>0.16436020532382573</v>
      </c>
      <c r="H77" s="36">
        <v>0</v>
      </c>
      <c r="I77" s="36">
        <v>0</v>
      </c>
      <c r="J77" s="36">
        <v>13</v>
      </c>
      <c r="K77" s="36">
        <v>14</v>
      </c>
      <c r="L77" s="36">
        <v>0</v>
      </c>
      <c r="M77" s="36">
        <v>1</v>
      </c>
      <c r="N77" s="36">
        <v>0</v>
      </c>
      <c r="O77" s="36">
        <v>15</v>
      </c>
      <c r="P77" s="36">
        <v>14</v>
      </c>
      <c r="Q77" s="36">
        <v>0</v>
      </c>
    </row>
    <row r="78" spans="1:17" ht="11.25">
      <c r="A78" s="29" t="s">
        <v>20</v>
      </c>
      <c r="B78" s="54">
        <f>AVERAGE(B73:B77)</f>
        <v>7</v>
      </c>
      <c r="C78" s="54">
        <f>AVERAGE(C73:C77)</f>
        <v>17.78</v>
      </c>
      <c r="D78" s="38">
        <f>AVERAGE(D73:D77)</f>
        <v>207.2</v>
      </c>
      <c r="E78" s="39">
        <f>AVERAGE(E73:E77)</f>
        <v>2.2454132665778035</v>
      </c>
      <c r="F78" s="39">
        <f>AVERAGE(F73:F77)</f>
        <v>0.31282623694600675</v>
      </c>
      <c r="H78" s="27" t="s">
        <v>21</v>
      </c>
      <c r="I78" s="27"/>
      <c r="J78" s="27"/>
      <c r="K78" s="34">
        <f>AVERAGE(H73:Q77)</f>
        <v>5.86</v>
      </c>
      <c r="L78" s="34"/>
      <c r="M78" s="36"/>
      <c r="N78" s="36"/>
      <c r="O78" s="36"/>
      <c r="P78" s="36"/>
      <c r="Q78" s="36"/>
    </row>
    <row r="79" spans="1:17" ht="11.25">
      <c r="A79" s="24"/>
      <c r="B79" s="24"/>
      <c r="C79" s="24"/>
      <c r="D79" s="24"/>
      <c r="E79" s="24"/>
      <c r="F79" s="24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1.25">
      <c r="A80" s="33">
        <v>36687</v>
      </c>
      <c r="B80" s="24" t="s">
        <v>33</v>
      </c>
      <c r="C80" s="24"/>
      <c r="D80" s="53" t="s">
        <v>15</v>
      </c>
      <c r="E80" s="53"/>
      <c r="F80" s="37">
        <f>K87*F87</f>
        <v>0.2778912901113294</v>
      </c>
      <c r="G80" s="19" t="s">
        <v>11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1.25">
      <c r="A81" s="15"/>
      <c r="B81" s="24" t="s">
        <v>16</v>
      </c>
      <c r="C81" s="24"/>
      <c r="D81" s="24" t="s">
        <v>17</v>
      </c>
      <c r="E81" s="24" t="s">
        <v>170</v>
      </c>
      <c r="F81" s="26" t="s">
        <v>50</v>
      </c>
      <c r="H81" s="27" t="s">
        <v>19</v>
      </c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1.25">
      <c r="A82" s="25">
        <v>1</v>
      </c>
      <c r="B82" s="25" t="s">
        <v>34</v>
      </c>
      <c r="C82" s="25">
        <v>19.05</v>
      </c>
      <c r="D82" s="25">
        <v>215</v>
      </c>
      <c r="E82" s="35">
        <f>D82/92.277</f>
        <v>2.329941372172914</v>
      </c>
      <c r="F82" s="35">
        <v>0.2815979043876883</v>
      </c>
      <c r="H82" s="36">
        <v>17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</row>
    <row r="83" spans="1:17" ht="11.25">
      <c r="A83" s="25">
        <v>2</v>
      </c>
      <c r="B83" s="25" t="s">
        <v>35</v>
      </c>
      <c r="C83" s="25">
        <v>20.32</v>
      </c>
      <c r="D83" s="25">
        <v>268</v>
      </c>
      <c r="E83" s="35">
        <f>D83/92.277</f>
        <v>2.9042990127550743</v>
      </c>
      <c r="F83" s="35">
        <v>0.3290766208251474</v>
      </c>
      <c r="H83" s="36">
        <v>7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11.25">
      <c r="A84" s="25">
        <v>3</v>
      </c>
      <c r="B84" s="25" t="s">
        <v>36</v>
      </c>
      <c r="C84" s="25">
        <v>15.24</v>
      </c>
      <c r="D84" s="25">
        <v>162</v>
      </c>
      <c r="E84" s="35">
        <f>D84/92.277</f>
        <v>1.7555837315907539</v>
      </c>
      <c r="F84" s="35">
        <v>0.2652259332023576</v>
      </c>
      <c r="H84" s="36">
        <v>10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1.25">
      <c r="A85" s="25">
        <v>4</v>
      </c>
      <c r="B85" s="25" t="s">
        <v>34</v>
      </c>
      <c r="C85" s="25">
        <v>19.05</v>
      </c>
      <c r="D85" s="25">
        <v>300</v>
      </c>
      <c r="E85" s="35">
        <f>D85/92.277</f>
        <v>3.251080984427322</v>
      </c>
      <c r="F85" s="35">
        <v>0.3929273084479371</v>
      </c>
      <c r="H85" s="36">
        <v>15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</row>
    <row r="86" spans="1:17" ht="11.25">
      <c r="A86" s="25">
        <v>5</v>
      </c>
      <c r="B86" s="25" t="s">
        <v>36</v>
      </c>
      <c r="C86" s="25">
        <v>15.24</v>
      </c>
      <c r="D86" s="25">
        <v>91</v>
      </c>
      <c r="E86" s="35">
        <f>D86/92.277</f>
        <v>0.9861612319429544</v>
      </c>
      <c r="F86" s="35">
        <v>0.1489849377865095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</row>
    <row r="87" spans="1:17" ht="11.25">
      <c r="A87" s="29" t="s">
        <v>20</v>
      </c>
      <c r="B87" s="54">
        <v>7</v>
      </c>
      <c r="C87" s="54">
        <v>17.78</v>
      </c>
      <c r="D87" s="38">
        <f>AVERAGE(D82:D86)</f>
        <v>207.2</v>
      </c>
      <c r="E87" s="39">
        <f>AVERAGE(E82:E86)</f>
        <v>2.2454132665778035</v>
      </c>
      <c r="F87" s="39">
        <v>0.28356254092992794</v>
      </c>
      <c r="H87" s="27" t="s">
        <v>21</v>
      </c>
      <c r="I87" s="27"/>
      <c r="J87" s="27"/>
      <c r="K87" s="34">
        <f>AVERAGE(H82:Q86)</f>
        <v>0.98</v>
      </c>
      <c r="L87" s="34"/>
      <c r="M87" s="36"/>
      <c r="N87" s="36"/>
      <c r="O87" s="36"/>
      <c r="P87" s="36"/>
      <c r="Q87" s="36"/>
    </row>
    <row r="88" spans="1:17" ht="11.25">
      <c r="A88" s="24" t="s">
        <v>37</v>
      </c>
      <c r="B88" s="24"/>
      <c r="C88" s="24"/>
      <c r="D88" s="24"/>
      <c r="E88" s="24"/>
      <c r="F88" s="24"/>
      <c r="H88" s="40"/>
      <c r="I88" s="40"/>
      <c r="J88" s="40"/>
      <c r="K88" s="40"/>
      <c r="L88" s="40"/>
      <c r="M88" s="40"/>
      <c r="N88" s="40"/>
      <c r="O88" s="40"/>
      <c r="P88" s="40"/>
      <c r="Q88" s="4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cp:lastPrinted>2001-02-27T20:12:40Z</cp:lastPrinted>
  <dcterms:created xsi:type="dcterms:W3CDTF">2001-02-20T23:52:02Z</dcterms:created>
  <dcterms:modified xsi:type="dcterms:W3CDTF">2001-11-07T18:47:13Z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